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!!!Sharing!!!\Zsuzsa\Testületi ülések\JKV 2020\Pécsely 2020 07 06 soron következő\Feltöltésre\"/>
    </mc:Choice>
  </mc:AlternateContent>
  <xr:revisionPtr revIDLastSave="0" documentId="8_{F851BE72-81FD-4842-A8CC-CF0FB03361F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sz.tábla" sheetId="97" r:id="rId1"/>
    <sheet name="2.sz.tábla" sheetId="98" r:id="rId2"/>
    <sheet name="3.sz.tábla" sheetId="99" r:id="rId3"/>
    <sheet name="4.sz.tábla" sheetId="42" r:id="rId4"/>
    <sheet name="5.sz.tábla" sheetId="41" r:id="rId5"/>
    <sheet name="6.tábla" sheetId="40" r:id="rId6"/>
    <sheet name="7. sz. tábla" sheetId="49" r:id="rId7"/>
    <sheet name="8.sz.tábla " sheetId="70" r:id="rId8"/>
    <sheet name="9. sz. tábla " sheetId="51" r:id="rId9"/>
    <sheet name="10. sz. tábla" sheetId="62" r:id="rId10"/>
    <sheet name="11. sz. tábla" sheetId="85" r:id="rId11"/>
    <sheet name="12. sz. tábla1" sheetId="87" r:id="rId12"/>
    <sheet name="13. sz. tábla" sheetId="84" r:id="rId13"/>
    <sheet name="14. sz. tábla" sheetId="83" r:id="rId14"/>
    <sheet name="15.sz.tábla" sheetId="89" r:id="rId15"/>
    <sheet name="15.a.sz.tábla" sheetId="90" r:id="rId16"/>
    <sheet name="15.b.sz.tábla" sheetId="91" r:id="rId17"/>
    <sheet name="16.tábla" sheetId="92" r:id="rId18"/>
    <sheet name="17.tábla" sheetId="93" r:id="rId19"/>
    <sheet name="18.sz.tábla" sheetId="94" r:id="rId20"/>
    <sheet name="19. tábla" sheetId="95" r:id="rId21"/>
    <sheet name="20. tábla" sheetId="96" r:id="rId22"/>
    <sheet name="21.sz. tábla" sheetId="100" r:id="rId23"/>
  </sheets>
  <externalReferences>
    <externalReference r:id="rId24"/>
    <externalReference r:id="rId25"/>
  </externalReferences>
  <definedNames>
    <definedName name="_xlnm.Print_Area" localSheetId="9">'10. sz. tábla'!$A$2:$J$90</definedName>
    <definedName name="_xlnm.Print_Area" localSheetId="12">'13. sz. tábla'!$A$1:$E$29</definedName>
    <definedName name="_xlnm.Print_Area" localSheetId="15">'15.a.sz.tábla'!$A$1:$G$81</definedName>
    <definedName name="_xlnm.Print_Area" localSheetId="19">'18.sz.tábla'!$A$1:$C$15</definedName>
    <definedName name="_xlnm.Print_Area" localSheetId="20">'19. tábla'!$A$3:$F$16</definedName>
    <definedName name="_xlnm.Print_Area" localSheetId="3">'4.sz.tábla'!$A$3:$E$39</definedName>
    <definedName name="_xlnm.Print_Area" localSheetId="4">'5.sz.tábla'!$A$1:$E$89</definedName>
    <definedName name="_xlnm.Print_Area" localSheetId="5">'6.tábla'!$A$1:$E$44</definedName>
    <definedName name="_xlnm.Print_Area" localSheetId="6">'7. sz. tábla'!$A$1:$E$17</definedName>
    <definedName name="_xlnm.Print_Area" localSheetId="7">'8.sz.tábla '!$A$1:$E$43</definedName>
    <definedName name="_xlnm.Print_Area" localSheetId="8">'9. sz. tábla '!$A$1:$J$61</definedName>
    <definedName name="onev">[1]kod!$BT$34:$BT$3186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9" i="90" l="1"/>
  <c r="F59" i="90"/>
  <c r="F20" i="90"/>
  <c r="D20" i="90"/>
  <c r="D55" i="90"/>
  <c r="G52" i="90"/>
  <c r="D39" i="62" l="1"/>
  <c r="I15" i="92"/>
  <c r="I6" i="92"/>
  <c r="I8" i="92"/>
  <c r="D9" i="92"/>
  <c r="E20" i="100"/>
  <c r="G18" i="100"/>
  <c r="G15" i="100"/>
  <c r="G8" i="100" l="1"/>
  <c r="C11" i="94" l="1"/>
  <c r="C10" i="94"/>
  <c r="C8" i="94"/>
  <c r="F11" i="91" l="1"/>
  <c r="D11" i="91"/>
  <c r="F13" i="91"/>
  <c r="D13" i="91"/>
  <c r="G9" i="90"/>
  <c r="E16" i="90"/>
  <c r="F16" i="90" s="1"/>
  <c r="C16" i="90"/>
  <c r="D16" i="90" s="1"/>
  <c r="C15" i="90"/>
  <c r="B7" i="89" s="1"/>
  <c r="C13" i="90"/>
  <c r="B8" i="89" l="1"/>
  <c r="D13" i="90"/>
  <c r="F6" i="89"/>
  <c r="D15" i="90"/>
  <c r="B6" i="89"/>
  <c r="D29" i="40"/>
  <c r="B33" i="70"/>
  <c r="C7" i="70"/>
  <c r="B7" i="70"/>
  <c r="E9" i="70"/>
  <c r="E5" i="70"/>
  <c r="C10" i="70"/>
  <c r="D10" i="70"/>
  <c r="E10" i="70" s="1"/>
  <c r="B10" i="70"/>
  <c r="D14" i="70"/>
  <c r="B14" i="70"/>
  <c r="E17" i="70"/>
  <c r="E18" i="70"/>
  <c r="E23" i="70"/>
  <c r="C19" i="70"/>
  <c r="E19" i="70" s="1"/>
  <c r="E11" i="70"/>
  <c r="E12" i="70"/>
  <c r="D8" i="70"/>
  <c r="E8" i="70" s="1"/>
  <c r="C40" i="40"/>
  <c r="H10" i="51" s="1"/>
  <c r="D40" i="40"/>
  <c r="B40" i="40"/>
  <c r="G10" i="51" s="1"/>
  <c r="E7" i="40"/>
  <c r="E8" i="40"/>
  <c r="E10" i="40"/>
  <c r="E11" i="40"/>
  <c r="E40" i="40" l="1"/>
  <c r="I10" i="51"/>
  <c r="B24" i="70"/>
  <c r="C14" i="70"/>
  <c r="C24" i="70" s="1"/>
  <c r="D7" i="70"/>
  <c r="D24" i="70" s="1"/>
  <c r="C9" i="40"/>
  <c r="D9" i="40"/>
  <c r="B9" i="40"/>
  <c r="C6" i="40"/>
  <c r="D6" i="40"/>
  <c r="B6" i="40"/>
  <c r="B48" i="41"/>
  <c r="D60" i="41"/>
  <c r="D24" i="41"/>
  <c r="C24" i="41"/>
  <c r="E20" i="41"/>
  <c r="E21" i="41"/>
  <c r="C71" i="41"/>
  <c r="D71" i="41"/>
  <c r="B71" i="41"/>
  <c r="C33" i="41"/>
  <c r="D33" i="41"/>
  <c r="B33" i="41"/>
  <c r="C6" i="41"/>
  <c r="D6" i="41"/>
  <c r="B6" i="41"/>
  <c r="C18" i="41"/>
  <c r="D18" i="41"/>
  <c r="B18" i="41"/>
  <c r="E7" i="70" l="1"/>
  <c r="E9" i="40"/>
  <c r="B5" i="41"/>
  <c r="E11" i="100" l="1"/>
  <c r="C30" i="51" l="1"/>
  <c r="H30" i="51" s="1"/>
  <c r="D30" i="51"/>
  <c r="I30" i="51" s="1"/>
  <c r="B30" i="51"/>
  <c r="G30" i="51" s="1"/>
  <c r="C6" i="62" l="1"/>
  <c r="C35" i="62" s="1"/>
  <c r="D6" i="62"/>
  <c r="D35" i="62" s="1"/>
  <c r="B6" i="62"/>
  <c r="B35" i="62" s="1"/>
  <c r="C6" i="51"/>
  <c r="C50" i="51" s="1"/>
  <c r="D6" i="51"/>
  <c r="D50" i="51" s="1"/>
  <c r="B6" i="51"/>
  <c r="B50" i="51" s="1"/>
  <c r="C3" i="70"/>
  <c r="D3" i="70"/>
  <c r="B3" i="70"/>
  <c r="C4" i="49"/>
  <c r="D4" i="49"/>
  <c r="B4" i="49"/>
  <c r="C4" i="40"/>
  <c r="D4" i="40"/>
  <c r="B4" i="40"/>
  <c r="E6" i="97"/>
  <c r="G6" i="51" l="1"/>
  <c r="G50" i="51" s="1"/>
  <c r="G6" i="62"/>
  <c r="I35" i="62"/>
  <c r="D66" i="62"/>
  <c r="I66" i="62" s="1"/>
  <c r="H35" i="62"/>
  <c r="C66" i="62"/>
  <c r="H66" i="62" s="1"/>
  <c r="I6" i="51"/>
  <c r="I50" i="51" s="1"/>
  <c r="I6" i="62"/>
  <c r="H6" i="51"/>
  <c r="H50" i="51" s="1"/>
  <c r="H6" i="62"/>
  <c r="B66" i="62"/>
  <c r="G66" i="62" s="1"/>
  <c r="G35" i="62"/>
  <c r="C64" i="97"/>
  <c r="D15" i="91" s="1"/>
  <c r="C39" i="97"/>
  <c r="E39" i="97"/>
  <c r="F20" i="84" l="1"/>
  <c r="D20" i="84" s="1"/>
  <c r="F55" i="90" l="1"/>
  <c r="E19" i="90"/>
  <c r="E13" i="90"/>
  <c r="E15" i="90"/>
  <c r="F15" i="90" s="1"/>
  <c r="F64" i="90"/>
  <c r="C17" i="100"/>
  <c r="F13" i="90" l="1"/>
  <c r="F12" i="90" s="1"/>
  <c r="E12" i="90"/>
  <c r="F8" i="89"/>
  <c r="F7" i="89"/>
  <c r="F20" i="100"/>
  <c r="D20" i="100"/>
  <c r="C20" i="100"/>
  <c r="B20" i="100"/>
  <c r="G19" i="100"/>
  <c r="G17" i="100"/>
  <c r="G16" i="100"/>
  <c r="G14" i="100"/>
  <c r="F11" i="100"/>
  <c r="D11" i="100"/>
  <c r="C11" i="100"/>
  <c r="B11" i="100"/>
  <c r="G10" i="100"/>
  <c r="G9" i="100"/>
  <c r="G11" i="100" l="1"/>
  <c r="G20" i="100"/>
  <c r="I14" i="92"/>
  <c r="I10" i="92"/>
  <c r="I11" i="92"/>
  <c r="E12" i="92"/>
  <c r="D12" i="92"/>
  <c r="D12" i="83"/>
  <c r="D8" i="83"/>
  <c r="I12" i="92" l="1"/>
  <c r="D67" i="41"/>
  <c r="E19" i="41"/>
  <c r="F39" i="97"/>
  <c r="E64" i="97"/>
  <c r="F15" i="91" s="1"/>
  <c r="D49" i="97" l="1"/>
  <c r="E49" i="97"/>
  <c r="C49" i="97"/>
  <c r="F48" i="97"/>
  <c r="C31" i="42"/>
  <c r="E33" i="42" l="1"/>
  <c r="E14" i="40"/>
  <c r="E15" i="40"/>
  <c r="E17" i="40"/>
  <c r="E18" i="40"/>
  <c r="E19" i="40"/>
  <c r="E20" i="40"/>
  <c r="E22" i="40"/>
  <c r="E23" i="40"/>
  <c r="E24" i="40"/>
  <c r="E25" i="40"/>
  <c r="E26" i="40"/>
  <c r="E27" i="40"/>
  <c r="E28" i="40"/>
  <c r="E29" i="40"/>
  <c r="E30" i="40"/>
  <c r="E31" i="40"/>
  <c r="E33" i="40"/>
  <c r="E41" i="40"/>
  <c r="E42" i="40"/>
  <c r="E13" i="40"/>
  <c r="C12" i="40"/>
  <c r="E36" i="70"/>
  <c r="E32" i="70"/>
  <c r="E31" i="70"/>
  <c r="E29" i="70"/>
  <c r="E28" i="70"/>
  <c r="E27" i="70"/>
  <c r="E21" i="70"/>
  <c r="E20" i="70"/>
  <c r="E16" i="70"/>
  <c r="E6" i="70"/>
  <c r="C43" i="70"/>
  <c r="C35" i="70"/>
  <c r="C33" i="70"/>
  <c r="E7" i="49"/>
  <c r="E8" i="49"/>
  <c r="E9" i="49"/>
  <c r="E12" i="49"/>
  <c r="E13" i="49"/>
  <c r="E6" i="49"/>
  <c r="C10" i="49"/>
  <c r="C5" i="49"/>
  <c r="C36" i="40" s="1"/>
  <c r="E19" i="84"/>
  <c r="F25" i="84"/>
  <c r="F23" i="84"/>
  <c r="F22" i="84"/>
  <c r="F21" i="84"/>
  <c r="D21" i="84" s="1"/>
  <c r="E89" i="41"/>
  <c r="E88" i="41"/>
  <c r="E80" i="41"/>
  <c r="E37" i="41"/>
  <c r="E38" i="41"/>
  <c r="E41" i="41"/>
  <c r="E42" i="41"/>
  <c r="E44" i="41"/>
  <c r="E47" i="41"/>
  <c r="E50" i="41"/>
  <c r="E51" i="41"/>
  <c r="E52" i="41"/>
  <c r="E53" i="41"/>
  <c r="E56" i="41"/>
  <c r="E57" i="41"/>
  <c r="E63" i="41"/>
  <c r="E12" i="41"/>
  <c r="E18" i="41"/>
  <c r="B72" i="41"/>
  <c r="C81" i="41"/>
  <c r="C78" i="41"/>
  <c r="C61" i="41"/>
  <c r="C48" i="41"/>
  <c r="C43" i="41"/>
  <c r="C40" i="41"/>
  <c r="C35" i="41"/>
  <c r="C28" i="98"/>
  <c r="C26" i="98"/>
  <c r="C29" i="98" s="1"/>
  <c r="C20" i="98"/>
  <c r="C16" i="98"/>
  <c r="C12" i="98"/>
  <c r="C7" i="98"/>
  <c r="C10" i="99"/>
  <c r="C7" i="99"/>
  <c r="E13" i="99"/>
  <c r="D10" i="99"/>
  <c r="E9" i="99"/>
  <c r="E8" i="99"/>
  <c r="D7" i="99"/>
  <c r="E6" i="99"/>
  <c r="E5" i="99"/>
  <c r="F28" i="98"/>
  <c r="E28" i="98"/>
  <c r="D28" i="98"/>
  <c r="E26" i="98"/>
  <c r="D26" i="98"/>
  <c r="D29" i="98" s="1"/>
  <c r="F24" i="98"/>
  <c r="F22" i="98"/>
  <c r="F21" i="98"/>
  <c r="E20" i="98"/>
  <c r="D20" i="98"/>
  <c r="F19" i="98"/>
  <c r="F18" i="98"/>
  <c r="F17" i="98"/>
  <c r="E16" i="98"/>
  <c r="D16" i="98"/>
  <c r="F15" i="98"/>
  <c r="F14" i="98"/>
  <c r="F13" i="98"/>
  <c r="E12" i="98"/>
  <c r="D12" i="98"/>
  <c r="F11" i="98"/>
  <c r="F10" i="98"/>
  <c r="F9" i="98"/>
  <c r="F8" i="98"/>
  <c r="E7" i="98"/>
  <c r="D7" i="98"/>
  <c r="F6" i="98"/>
  <c r="F5" i="98"/>
  <c r="F4" i="98"/>
  <c r="F51" i="97"/>
  <c r="C76" i="97"/>
  <c r="D19" i="91" s="1"/>
  <c r="C72" i="97"/>
  <c r="D17" i="91" s="1"/>
  <c r="C69" i="97"/>
  <c r="D16" i="91" s="1"/>
  <c r="C57" i="97"/>
  <c r="C60" i="97" s="1"/>
  <c r="C52" i="97"/>
  <c r="C44" i="97"/>
  <c r="C41" i="97"/>
  <c r="C35" i="97"/>
  <c r="C21" i="97"/>
  <c r="C19" i="97"/>
  <c r="C16" i="97"/>
  <c r="C17" i="97" s="1"/>
  <c r="C13" i="97"/>
  <c r="C10" i="97"/>
  <c r="C6" i="97"/>
  <c r="E76" i="97"/>
  <c r="F19" i="91" s="1"/>
  <c r="D76" i="97"/>
  <c r="F75" i="97"/>
  <c r="F74" i="97"/>
  <c r="E72" i="97"/>
  <c r="D72" i="97"/>
  <c r="F71" i="97"/>
  <c r="F70" i="97"/>
  <c r="E69" i="97"/>
  <c r="F16" i="91" s="1"/>
  <c r="D69" i="97"/>
  <c r="F68" i="97"/>
  <c r="F67" i="97"/>
  <c r="F65" i="97"/>
  <c r="D64" i="97"/>
  <c r="F62" i="97"/>
  <c r="F59" i="97"/>
  <c r="F58" i="97"/>
  <c r="E57" i="97"/>
  <c r="E60" i="97" s="1"/>
  <c r="D57" i="97"/>
  <c r="D60" i="97" s="1"/>
  <c r="F56" i="97"/>
  <c r="F55" i="97"/>
  <c r="F54" i="97"/>
  <c r="E52" i="97"/>
  <c r="D52" i="97"/>
  <c r="D50" i="97"/>
  <c r="E44" i="97"/>
  <c r="E50" i="97" s="1"/>
  <c r="E41" i="97"/>
  <c r="D41" i="97"/>
  <c r="F40" i="97"/>
  <c r="E35" i="97"/>
  <c r="F34" i="97"/>
  <c r="F33" i="97"/>
  <c r="F32" i="97"/>
  <c r="F31" i="97"/>
  <c r="F30" i="97"/>
  <c r="F29" i="97"/>
  <c r="F28" i="97"/>
  <c r="F27" i="97"/>
  <c r="F26" i="97"/>
  <c r="F25" i="97"/>
  <c r="F24" i="97"/>
  <c r="F23" i="97"/>
  <c r="D23" i="97"/>
  <c r="D35" i="97" s="1"/>
  <c r="E21" i="97"/>
  <c r="D21" i="97"/>
  <c r="F20" i="97"/>
  <c r="E19" i="97"/>
  <c r="D19" i="97"/>
  <c r="F18" i="97"/>
  <c r="E16" i="97"/>
  <c r="E17" i="97" s="1"/>
  <c r="D16" i="97"/>
  <c r="D17" i="97" s="1"/>
  <c r="F15" i="97"/>
  <c r="E13" i="97"/>
  <c r="D13" i="97"/>
  <c r="F12" i="97"/>
  <c r="F11" i="97"/>
  <c r="E10" i="97"/>
  <c r="D10" i="97"/>
  <c r="F9" i="97"/>
  <c r="F8" i="97"/>
  <c r="F7" i="97"/>
  <c r="D6" i="97"/>
  <c r="F5" i="97"/>
  <c r="C13" i="94" l="1"/>
  <c r="F17" i="91"/>
  <c r="E42" i="97"/>
  <c r="C42" i="97"/>
  <c r="C37" i="40"/>
  <c r="C35" i="40" s="1"/>
  <c r="C17" i="49"/>
  <c r="F69" i="97"/>
  <c r="F76" i="97"/>
  <c r="F21" i="97"/>
  <c r="F52" i="97"/>
  <c r="C38" i="70"/>
  <c r="C39" i="41"/>
  <c r="C34" i="41" s="1"/>
  <c r="C86" i="41"/>
  <c r="F12" i="98"/>
  <c r="E10" i="99"/>
  <c r="C11" i="99"/>
  <c r="C12" i="99" s="1"/>
  <c r="C14" i="99" s="1"/>
  <c r="C23" i="98"/>
  <c r="C30" i="98" s="1"/>
  <c r="E7" i="99"/>
  <c r="D11" i="99"/>
  <c r="F7" i="98"/>
  <c r="F26" i="98"/>
  <c r="D23" i="98"/>
  <c r="D30" i="98" s="1"/>
  <c r="F16" i="98"/>
  <c r="F20" i="98"/>
  <c r="E23" i="98"/>
  <c r="E29" i="98"/>
  <c r="F29" i="98" s="1"/>
  <c r="D22" i="97"/>
  <c r="F35" i="97"/>
  <c r="F72" i="97"/>
  <c r="F10" i="97"/>
  <c r="F41" i="97"/>
  <c r="F49" i="97"/>
  <c r="C22" i="97"/>
  <c r="C7" i="94" s="1"/>
  <c r="C50" i="97"/>
  <c r="C73" i="97"/>
  <c r="C77" i="97" s="1"/>
  <c r="F13" i="97"/>
  <c r="E73" i="97"/>
  <c r="C14" i="97"/>
  <c r="F19" i="97"/>
  <c r="D42" i="97"/>
  <c r="E14" i="97"/>
  <c r="D14" i="97"/>
  <c r="F57" i="97"/>
  <c r="D73" i="97"/>
  <c r="D77" i="97" s="1"/>
  <c r="F60" i="97"/>
  <c r="F17" i="97"/>
  <c r="E22" i="97"/>
  <c r="F6" i="97"/>
  <c r="F16" i="97"/>
  <c r="F64" i="97"/>
  <c r="C44" i="40" l="1"/>
  <c r="H11" i="51"/>
  <c r="C53" i="97"/>
  <c r="E53" i="97"/>
  <c r="F73" i="97"/>
  <c r="F22" i="97"/>
  <c r="F42" i="97"/>
  <c r="E77" i="97"/>
  <c r="F77" i="97" s="1"/>
  <c r="C5" i="41"/>
  <c r="D12" i="99"/>
  <c r="E11" i="99"/>
  <c r="F23" i="98"/>
  <c r="E30" i="98"/>
  <c r="F30" i="98" s="1"/>
  <c r="D53" i="97"/>
  <c r="F50" i="97"/>
  <c r="F14" i="97"/>
  <c r="F53" i="97" l="1"/>
  <c r="C76" i="41"/>
  <c r="C87" i="41" s="1"/>
  <c r="D14" i="99"/>
  <c r="E14" i="99" s="1"/>
  <c r="E12" i="99"/>
  <c r="D25" i="93" l="1"/>
  <c r="D14" i="93"/>
  <c r="D10" i="93"/>
  <c r="D47" i="93"/>
  <c r="D48" i="93" s="1"/>
  <c r="C47" i="93"/>
  <c r="C48" i="93" s="1"/>
  <c r="C25" i="93"/>
  <c r="C14" i="93"/>
  <c r="C10" i="93"/>
  <c r="I19" i="92"/>
  <c r="H16" i="92"/>
  <c r="H17" i="92" s="1"/>
  <c r="G16" i="92"/>
  <c r="G17" i="92" s="1"/>
  <c r="F16" i="92"/>
  <c r="F17" i="92" s="1"/>
  <c r="E16" i="92"/>
  <c r="E17" i="92" s="1"/>
  <c r="D16" i="92"/>
  <c r="D17" i="92" s="1"/>
  <c r="C16" i="92"/>
  <c r="C17" i="92" s="1"/>
  <c r="I16" i="92"/>
  <c r="I17" i="92" s="1"/>
  <c r="H12" i="92"/>
  <c r="G12" i="92"/>
  <c r="H9" i="92"/>
  <c r="H13" i="92" s="1"/>
  <c r="G9" i="92"/>
  <c r="F9" i="92"/>
  <c r="F13" i="92" s="1"/>
  <c r="E9" i="92"/>
  <c r="E13" i="92" s="1"/>
  <c r="D13" i="92"/>
  <c r="C9" i="92"/>
  <c r="C13" i="92" s="1"/>
  <c r="I7" i="92"/>
  <c r="I5" i="92"/>
  <c r="C20" i="91"/>
  <c r="D14" i="91"/>
  <c r="D7" i="91"/>
  <c r="E20" i="91"/>
  <c r="G19" i="91"/>
  <c r="G17" i="91"/>
  <c r="G16" i="91"/>
  <c r="G15" i="91"/>
  <c r="F14" i="91"/>
  <c r="G13" i="91"/>
  <c r="G11" i="91"/>
  <c r="G10" i="91"/>
  <c r="G8" i="91"/>
  <c r="F7" i="91"/>
  <c r="G66" i="90"/>
  <c r="G63" i="90"/>
  <c r="G62" i="90"/>
  <c r="G44" i="90"/>
  <c r="D64" i="90"/>
  <c r="D59" i="90"/>
  <c r="C59" i="90"/>
  <c r="C55" i="90"/>
  <c r="D48" i="90"/>
  <c r="D45" i="90"/>
  <c r="D43" i="90" s="1"/>
  <c r="D28" i="90"/>
  <c r="C28" i="90"/>
  <c r="C19" i="90"/>
  <c r="D19" i="90" s="1"/>
  <c r="D17" i="90" s="1"/>
  <c r="D7" i="90"/>
  <c r="C7" i="90"/>
  <c r="G58" i="90"/>
  <c r="G56" i="90"/>
  <c r="E55" i="90"/>
  <c r="G53" i="90"/>
  <c r="F48" i="90"/>
  <c r="F45" i="90"/>
  <c r="F43" i="90" s="1"/>
  <c r="G29" i="90"/>
  <c r="F28" i="90"/>
  <c r="E28" i="90"/>
  <c r="G22" i="90"/>
  <c r="F17" i="90"/>
  <c r="G19" i="90"/>
  <c r="F7" i="90"/>
  <c r="E7" i="90"/>
  <c r="F9" i="89"/>
  <c r="F10" i="89" s="1"/>
  <c r="D8" i="89"/>
  <c r="D7" i="89"/>
  <c r="D6" i="89"/>
  <c r="I9" i="92" l="1"/>
  <c r="D20" i="91"/>
  <c r="G7" i="90"/>
  <c r="I13" i="92"/>
  <c r="I18" i="92" s="1"/>
  <c r="D18" i="92"/>
  <c r="G13" i="92"/>
  <c r="G18" i="92" s="1"/>
  <c r="E17" i="90"/>
  <c r="D26" i="93"/>
  <c r="D29" i="93" s="1"/>
  <c r="C26" i="93"/>
  <c r="C29" i="93" s="1"/>
  <c r="C18" i="92"/>
  <c r="E18" i="92"/>
  <c r="F18" i="92"/>
  <c r="H18" i="92"/>
  <c r="G20" i="90"/>
  <c r="G48" i="90"/>
  <c r="G59" i="90"/>
  <c r="C12" i="90"/>
  <c r="G14" i="91"/>
  <c r="G7" i="91"/>
  <c r="F20" i="91"/>
  <c r="G64" i="90"/>
  <c r="C17" i="90"/>
  <c r="G43" i="90"/>
  <c r="G28" i="90"/>
  <c r="G55" i="90"/>
  <c r="G17" i="90"/>
  <c r="B10" i="89"/>
  <c r="C11" i="90" l="1"/>
  <c r="C6" i="90" s="1"/>
  <c r="C68" i="90" s="1"/>
  <c r="E11" i="90"/>
  <c r="E6" i="90" s="1"/>
  <c r="E68" i="90" s="1"/>
  <c r="G20" i="91"/>
  <c r="D23" i="83" l="1"/>
  <c r="D14" i="83"/>
  <c r="D15" i="83" s="1"/>
  <c r="F11" i="90" l="1"/>
  <c r="F6" i="90" l="1"/>
  <c r="F68" i="90" s="1"/>
  <c r="G15" i="90" l="1"/>
  <c r="G13" i="90" l="1"/>
  <c r="G16" i="90" l="1"/>
  <c r="D12" i="90"/>
  <c r="D11" i="90" s="1"/>
  <c r="D6" i="90" s="1"/>
  <c r="G12" i="90" l="1"/>
  <c r="D68" i="90" l="1"/>
  <c r="G11" i="90"/>
  <c r="H39" i="87"/>
  <c r="G39" i="87"/>
  <c r="F39" i="87"/>
  <c r="E39" i="87"/>
  <c r="K28" i="85"/>
  <c r="L28" i="85" s="1"/>
  <c r="L26" i="85"/>
  <c r="K26" i="85"/>
  <c r="J26" i="85"/>
  <c r="I26" i="85"/>
  <c r="I29" i="85" s="1"/>
  <c r="H26" i="85"/>
  <c r="G26" i="85"/>
  <c r="F26" i="85"/>
  <c r="E26" i="85"/>
  <c r="D26" i="85"/>
  <c r="L24" i="85"/>
  <c r="K24" i="85"/>
  <c r="J24" i="85"/>
  <c r="H24" i="85"/>
  <c r="G24" i="85"/>
  <c r="F24" i="85"/>
  <c r="E24" i="85"/>
  <c r="D24" i="85"/>
  <c r="L22" i="85"/>
  <c r="K22" i="85"/>
  <c r="J22" i="85"/>
  <c r="H22" i="85"/>
  <c r="G22" i="85"/>
  <c r="F22" i="85"/>
  <c r="E22" i="85"/>
  <c r="D22" i="85"/>
  <c r="L20" i="85"/>
  <c r="K20" i="85"/>
  <c r="J20" i="85"/>
  <c r="I20" i="85"/>
  <c r="H20" i="85"/>
  <c r="G20" i="85"/>
  <c r="F20" i="85"/>
  <c r="E20" i="85"/>
  <c r="D20" i="85"/>
  <c r="L17" i="85"/>
  <c r="K17" i="85"/>
  <c r="J17" i="85"/>
  <c r="I17" i="85"/>
  <c r="H17" i="85"/>
  <c r="G17" i="85"/>
  <c r="F17" i="85"/>
  <c r="E17" i="85"/>
  <c r="D17" i="85"/>
  <c r="D28" i="84"/>
  <c r="D27" i="84"/>
  <c r="D25" i="84"/>
  <c r="F24" i="84"/>
  <c r="D24" i="84" s="1"/>
  <c r="D23" i="84"/>
  <c r="D22" i="84"/>
  <c r="E10" i="84"/>
  <c r="D10" i="84"/>
  <c r="G23" i="83"/>
  <c r="F23" i="83"/>
  <c r="E23" i="83"/>
  <c r="C23" i="83"/>
  <c r="G14" i="83"/>
  <c r="G15" i="83" s="1"/>
  <c r="E14" i="83"/>
  <c r="E15" i="83" s="1"/>
  <c r="F14" i="83"/>
  <c r="F15" i="83" s="1"/>
  <c r="C14" i="83"/>
  <c r="C15" i="83" s="1"/>
  <c r="G68" i="90" l="1"/>
  <c r="G6" i="90"/>
  <c r="L14" i="85"/>
  <c r="L29" i="85" s="1"/>
  <c r="E14" i="85"/>
  <c r="E29" i="85" s="1"/>
  <c r="G14" i="85"/>
  <c r="K14" i="85"/>
  <c r="K29" i="85" s="1"/>
  <c r="D14" i="85"/>
  <c r="D29" i="85" s="1"/>
  <c r="F14" i="85"/>
  <c r="F29" i="85" s="1"/>
  <c r="H14" i="85"/>
  <c r="H29" i="85" s="1"/>
  <c r="J14" i="85"/>
  <c r="J29" i="85" s="1"/>
  <c r="F29" i="84"/>
  <c r="E29" i="84"/>
  <c r="D19" i="84"/>
  <c r="D29" i="84" s="1"/>
  <c r="G29" i="85"/>
  <c r="F19" i="84"/>
  <c r="D59" i="62"/>
  <c r="I89" i="62"/>
  <c r="J89" i="62"/>
  <c r="I78" i="62"/>
  <c r="I80" i="62" s="1"/>
  <c r="D86" i="62"/>
  <c r="D89" i="62" s="1"/>
  <c r="D78" i="62"/>
  <c r="D80" i="62" s="1"/>
  <c r="I56" i="62"/>
  <c r="I16" i="62"/>
  <c r="D57" i="51"/>
  <c r="H12" i="51"/>
  <c r="I12" i="51"/>
  <c r="D43" i="51"/>
  <c r="D60" i="51" s="1"/>
  <c r="D33" i="51"/>
  <c r="D25" i="51"/>
  <c r="I59" i="62" l="1"/>
  <c r="D62" i="62"/>
  <c r="D47" i="62"/>
  <c r="D49" i="62" s="1"/>
  <c r="D24" i="62"/>
  <c r="I13" i="62"/>
  <c r="I62" i="62" l="1"/>
  <c r="D33" i="70"/>
  <c r="D29" i="42"/>
  <c r="D12" i="40"/>
  <c r="E12" i="40" l="1"/>
  <c r="D63" i="62"/>
  <c r="D28" i="42"/>
  <c r="E33" i="70"/>
  <c r="I9" i="51"/>
  <c r="I10" i="62" l="1"/>
  <c r="I33" i="51"/>
  <c r="E6" i="40"/>
  <c r="D10" i="49"/>
  <c r="D5" i="49"/>
  <c r="E5" i="49" s="1"/>
  <c r="D35" i="70"/>
  <c r="D38" i="70" s="1"/>
  <c r="D43" i="41"/>
  <c r="E43" i="41" s="1"/>
  <c r="D40" i="41"/>
  <c r="E40" i="41" s="1"/>
  <c r="D35" i="41"/>
  <c r="E35" i="41" s="1"/>
  <c r="D48" i="41"/>
  <c r="D61" i="41"/>
  <c r="D31" i="42"/>
  <c r="D12" i="42"/>
  <c r="D8" i="42"/>
  <c r="I24" i="62" l="1"/>
  <c r="D37" i="42"/>
  <c r="E42" i="70"/>
  <c r="I36" i="51"/>
  <c r="E35" i="70"/>
  <c r="D27" i="42"/>
  <c r="I31" i="51" s="1"/>
  <c r="E24" i="70"/>
  <c r="D37" i="40"/>
  <c r="E37" i="40" s="1"/>
  <c r="E10" i="49"/>
  <c r="D56" i="51"/>
  <c r="E79" i="41"/>
  <c r="D11" i="42"/>
  <c r="E61" i="41"/>
  <c r="D10" i="42"/>
  <c r="E48" i="41"/>
  <c r="D43" i="70"/>
  <c r="E43" i="70" s="1"/>
  <c r="D10" i="51"/>
  <c r="D78" i="41"/>
  <c r="E78" i="41" s="1"/>
  <c r="E38" i="70"/>
  <c r="I14" i="62"/>
  <c r="I13" i="51"/>
  <c r="D17" i="49"/>
  <c r="E17" i="49" s="1"/>
  <c r="I8" i="51"/>
  <c r="D31" i="51"/>
  <c r="I16" i="51"/>
  <c r="I44" i="62"/>
  <c r="I14" i="51"/>
  <c r="I7" i="51"/>
  <c r="D36" i="40"/>
  <c r="D39" i="41"/>
  <c r="E39" i="41" s="1"/>
  <c r="E36" i="40" l="1"/>
  <c r="D35" i="40"/>
  <c r="I11" i="51" s="1"/>
  <c r="I47" i="62"/>
  <c r="D55" i="51"/>
  <c r="I34" i="51"/>
  <c r="I39" i="51" s="1"/>
  <c r="I17" i="62"/>
  <c r="I9" i="62"/>
  <c r="I11" i="62"/>
  <c r="D11" i="62"/>
  <c r="I20" i="51"/>
  <c r="D9" i="51"/>
  <c r="D10" i="62" s="1"/>
  <c r="D32" i="51"/>
  <c r="D39" i="51" s="1"/>
  <c r="D34" i="41"/>
  <c r="I8" i="62"/>
  <c r="I22" i="62"/>
  <c r="D22" i="62"/>
  <c r="D16" i="42"/>
  <c r="D20" i="51"/>
  <c r="E85" i="41"/>
  <c r="E35" i="40" l="1"/>
  <c r="D44" i="40"/>
  <c r="I49" i="62"/>
  <c r="I29" i="62"/>
  <c r="I31" i="62" s="1"/>
  <c r="D23" i="62"/>
  <c r="I18" i="62"/>
  <c r="I19" i="51"/>
  <c r="D19" i="51"/>
  <c r="D9" i="42"/>
  <c r="E34" i="41"/>
  <c r="I40" i="51"/>
  <c r="D46" i="51"/>
  <c r="D52" i="51"/>
  <c r="D24" i="51"/>
  <c r="D81" i="41"/>
  <c r="E81" i="41" s="1"/>
  <c r="I52" i="51"/>
  <c r="I46" i="51"/>
  <c r="I63" i="62" l="1"/>
  <c r="D29" i="62"/>
  <c r="I17" i="51"/>
  <c r="I51" i="51" s="1"/>
  <c r="I56" i="51"/>
  <c r="D21" i="51"/>
  <c r="D8" i="51"/>
  <c r="E10" i="41"/>
  <c r="E11" i="41"/>
  <c r="D17" i="42"/>
  <c r="C9" i="94" s="1"/>
  <c r="C14" i="94" s="1"/>
  <c r="D86" i="41"/>
  <c r="E86" i="41" s="1"/>
  <c r="D23" i="42"/>
  <c r="D31" i="62" l="1"/>
  <c r="I55" i="51"/>
  <c r="I53" i="51"/>
  <c r="I26" i="51"/>
  <c r="D9" i="62"/>
  <c r="D59" i="51"/>
  <c r="E7" i="41"/>
  <c r="D18" i="42"/>
  <c r="E9" i="41"/>
  <c r="I61" i="51" l="1"/>
  <c r="D58" i="51"/>
  <c r="D5" i="41"/>
  <c r="D19" i="62"/>
  <c r="E5" i="41" l="1"/>
  <c r="E6" i="41"/>
  <c r="H89" i="62"/>
  <c r="C86" i="62"/>
  <c r="C89" i="62" s="1"/>
  <c r="H78" i="62"/>
  <c r="H80" i="62" s="1"/>
  <c r="C78" i="62"/>
  <c r="C80" i="62" s="1"/>
  <c r="H56" i="62"/>
  <c r="C59" i="62"/>
  <c r="C39" i="62"/>
  <c r="H16" i="62"/>
  <c r="H59" i="62" l="1"/>
  <c r="J56" i="62"/>
  <c r="C62" i="62"/>
  <c r="C47" i="62"/>
  <c r="E39" i="62"/>
  <c r="D7" i="42"/>
  <c r="D76" i="41"/>
  <c r="E76" i="41" s="1"/>
  <c r="H9" i="51"/>
  <c r="J9" i="51" s="1"/>
  <c r="H62" i="62" l="1"/>
  <c r="J62" i="62" s="1"/>
  <c r="J59" i="62"/>
  <c r="C49" i="62"/>
  <c r="E47" i="62"/>
  <c r="D87" i="41"/>
  <c r="E87" i="41" s="1"/>
  <c r="D14" i="42"/>
  <c r="D7" i="51"/>
  <c r="C57" i="51"/>
  <c r="E57" i="51" s="1"/>
  <c r="C43" i="51"/>
  <c r="C60" i="51" s="1"/>
  <c r="C33" i="51"/>
  <c r="E49" i="62" l="1"/>
  <c r="C63" i="62"/>
  <c r="E63" i="62" s="1"/>
  <c r="C24" i="62"/>
  <c r="D8" i="62"/>
  <c r="D17" i="51"/>
  <c r="I18" i="51" s="1"/>
  <c r="D19" i="42"/>
  <c r="E32" i="42"/>
  <c r="D18" i="62" l="1"/>
  <c r="D38" i="42"/>
  <c r="D51" i="51"/>
  <c r="D26" i="51"/>
  <c r="H8" i="51"/>
  <c r="H7" i="51"/>
  <c r="E31" i="42"/>
  <c r="C25" i="51"/>
  <c r="C24" i="51"/>
  <c r="E24" i="51" s="1"/>
  <c r="H36" i="51"/>
  <c r="H13" i="62"/>
  <c r="C11" i="42"/>
  <c r="E11" i="42" s="1"/>
  <c r="C10" i="42"/>
  <c r="H14" i="51"/>
  <c r="J14" i="51" s="1"/>
  <c r="H13" i="51"/>
  <c r="J13" i="51" s="1"/>
  <c r="H10" i="62"/>
  <c r="J10" i="62" s="1"/>
  <c r="C37" i="42"/>
  <c r="C29" i="42"/>
  <c r="E29" i="42" s="1"/>
  <c r="C28" i="42"/>
  <c r="C26" i="42"/>
  <c r="C12" i="42"/>
  <c r="C8" i="42"/>
  <c r="E8" i="42" s="1"/>
  <c r="D20" i="62" l="1"/>
  <c r="D53" i="51"/>
  <c r="D61" i="51" s="1"/>
  <c r="D62" i="51" s="1"/>
  <c r="H34" i="51"/>
  <c r="J34" i="51" s="1"/>
  <c r="J36" i="51"/>
  <c r="H9" i="62"/>
  <c r="J9" i="62" s="1"/>
  <c r="J8" i="51"/>
  <c r="H8" i="62"/>
  <c r="J8" i="62" s="1"/>
  <c r="J7" i="51"/>
  <c r="H33" i="51"/>
  <c r="E28" i="42"/>
  <c r="H20" i="51"/>
  <c r="E37" i="42"/>
  <c r="I19" i="62"/>
  <c r="I20" i="62" s="1"/>
  <c r="E10" i="42"/>
  <c r="H16" i="51"/>
  <c r="J16" i="51" s="1"/>
  <c r="C31" i="51"/>
  <c r="H44" i="62"/>
  <c r="C56" i="51"/>
  <c r="C10" i="51"/>
  <c r="C27" i="42"/>
  <c r="E27" i="42" s="1"/>
  <c r="H14" i="62"/>
  <c r="J14" i="62" s="1"/>
  <c r="C32" i="51"/>
  <c r="C17" i="42"/>
  <c r="E17" i="42" s="1"/>
  <c r="C9" i="51"/>
  <c r="C38" i="42"/>
  <c r="H19" i="62" s="1"/>
  <c r="C21" i="51"/>
  <c r="H47" i="62" l="1"/>
  <c r="J44" i="62"/>
  <c r="I32" i="62"/>
  <c r="D32" i="62"/>
  <c r="D90" i="62"/>
  <c r="I54" i="51"/>
  <c r="C55" i="51"/>
  <c r="E55" i="51" s="1"/>
  <c r="E56" i="51"/>
  <c r="C23" i="62"/>
  <c r="E23" i="62" s="1"/>
  <c r="E32" i="51"/>
  <c r="H24" i="62"/>
  <c r="J24" i="62" s="1"/>
  <c r="J33" i="51"/>
  <c r="H11" i="62"/>
  <c r="J11" i="62" s="1"/>
  <c r="J10" i="51"/>
  <c r="H19" i="51"/>
  <c r="J20" i="51"/>
  <c r="C10" i="62"/>
  <c r="E10" i="62" s="1"/>
  <c r="E9" i="51"/>
  <c r="C59" i="51"/>
  <c r="E21" i="51"/>
  <c r="I90" i="62"/>
  <c r="E38" i="42"/>
  <c r="E44" i="40"/>
  <c r="C25" i="42"/>
  <c r="H31" i="51"/>
  <c r="J31" i="51" s="1"/>
  <c r="C22" i="62"/>
  <c r="C39" i="51"/>
  <c r="E39" i="51" s="1"/>
  <c r="C11" i="62"/>
  <c r="C16" i="42"/>
  <c r="C20" i="51"/>
  <c r="E16" i="42" l="1"/>
  <c r="C18" i="42"/>
  <c r="D91" i="62"/>
  <c r="H49" i="62"/>
  <c r="J47" i="62"/>
  <c r="C58" i="51"/>
  <c r="E59" i="51"/>
  <c r="C29" i="62"/>
  <c r="H56" i="51"/>
  <c r="J19" i="51"/>
  <c r="C19" i="51"/>
  <c r="E19" i="51" s="1"/>
  <c r="E20" i="51"/>
  <c r="J11" i="51"/>
  <c r="C9" i="42"/>
  <c r="H22" i="62"/>
  <c r="H39" i="51"/>
  <c r="C46" i="51"/>
  <c r="E46" i="51" s="1"/>
  <c r="C52" i="51"/>
  <c r="E52" i="51" s="1"/>
  <c r="C23" i="42"/>
  <c r="E23" i="42" s="1"/>
  <c r="B56" i="51"/>
  <c r="H63" i="62" l="1"/>
  <c r="J63" i="62" s="1"/>
  <c r="J49" i="62"/>
  <c r="H29" i="62"/>
  <c r="J29" i="62" s="1"/>
  <c r="J22" i="62"/>
  <c r="C31" i="62"/>
  <c r="E31" i="62" s="1"/>
  <c r="E29" i="62"/>
  <c r="H55" i="51"/>
  <c r="J55" i="51" s="1"/>
  <c r="J56" i="51"/>
  <c r="H40" i="51"/>
  <c r="J40" i="51" s="1"/>
  <c r="J39" i="51"/>
  <c r="E9" i="42"/>
  <c r="E18" i="42"/>
  <c r="C19" i="62"/>
  <c r="E19" i="62" s="1"/>
  <c r="H52" i="51"/>
  <c r="J52" i="51" s="1"/>
  <c r="H46" i="51"/>
  <c r="J46" i="51" s="1"/>
  <c r="C8" i="51"/>
  <c r="E8" i="51" s="1"/>
  <c r="C22" i="42"/>
  <c r="H31" i="62" l="1"/>
  <c r="J31" i="62" s="1"/>
  <c r="C7" i="42"/>
  <c r="E7" i="42" s="1"/>
  <c r="C9" i="62"/>
  <c r="E9" i="62" s="1"/>
  <c r="C14" i="42" l="1"/>
  <c r="E14" i="42" s="1"/>
  <c r="C7" i="51"/>
  <c r="E7" i="51" s="1"/>
  <c r="C19" i="42" l="1"/>
  <c r="E19" i="42" s="1"/>
  <c r="C17" i="51"/>
  <c r="C8" i="62"/>
  <c r="C18" i="62" l="1"/>
  <c r="E8" i="62"/>
  <c r="E17" i="51"/>
  <c r="C51" i="51"/>
  <c r="C26" i="51"/>
  <c r="E26" i="51" s="1"/>
  <c r="C20" i="62" l="1"/>
  <c r="E20" i="62" s="1"/>
  <c r="E18" i="62"/>
  <c r="C53" i="51"/>
  <c r="E51" i="51"/>
  <c r="C90" i="62" l="1"/>
  <c r="E90" i="62" s="1"/>
  <c r="C32" i="62"/>
  <c r="E32" i="62" s="1"/>
  <c r="C61" i="51"/>
  <c r="E61" i="51" s="1"/>
  <c r="E53" i="51"/>
  <c r="D25" i="42" l="1"/>
  <c r="E25" i="42" s="1"/>
  <c r="D22" i="42" l="1"/>
  <c r="E22" i="42" s="1"/>
  <c r="D35" i="42" l="1"/>
  <c r="D39" i="42" l="1"/>
  <c r="D41" i="42" s="1"/>
  <c r="B10" i="49" l="1"/>
  <c r="G44" i="62" l="1"/>
  <c r="G14" i="51"/>
  <c r="B40" i="41" l="1"/>
  <c r="B29" i="42" l="1"/>
  <c r="B35" i="70" l="1"/>
  <c r="B57" i="51"/>
  <c r="B35" i="41"/>
  <c r="B43" i="41"/>
  <c r="B61" i="41"/>
  <c r="B67" i="41"/>
  <c r="B81" i="41"/>
  <c r="B78" i="41" l="1"/>
  <c r="B20" i="51" s="1"/>
  <c r="G36" i="51"/>
  <c r="G34" i="51" s="1"/>
  <c r="B38" i="70"/>
  <c r="B39" i="41"/>
  <c r="B34" i="41" s="1"/>
  <c r="B39" i="62"/>
  <c r="G56" i="62"/>
  <c r="B16" i="42" l="1"/>
  <c r="B86" i="41"/>
  <c r="J19" i="62" l="1"/>
  <c r="B27" i="42" l="1"/>
  <c r="E78" i="62"/>
  <c r="E80" i="62" s="1"/>
  <c r="E86" i="62"/>
  <c r="E89" i="62" s="1"/>
  <c r="J78" i="62"/>
  <c r="J80" i="62" s="1"/>
  <c r="B43" i="70"/>
  <c r="B37" i="42"/>
  <c r="G20" i="51" s="1"/>
  <c r="G19" i="51" s="1"/>
  <c r="G56" i="51" s="1"/>
  <c r="G41" i="51"/>
  <c r="G57" i="51" s="1"/>
  <c r="B12" i="40"/>
  <c r="B19" i="51"/>
  <c r="G11" i="62"/>
  <c r="B25" i="51"/>
  <c r="B5" i="49"/>
  <c r="G13" i="51" s="1"/>
  <c r="B37" i="40"/>
  <c r="B24" i="51"/>
  <c r="G16" i="62"/>
  <c r="G12" i="51"/>
  <c r="G13" i="62" s="1"/>
  <c r="G8" i="51"/>
  <c r="G9" i="62" s="1"/>
  <c r="G47" i="62"/>
  <c r="G49" i="62" s="1"/>
  <c r="B43" i="51"/>
  <c r="B60" i="51" s="1"/>
  <c r="B13" i="42"/>
  <c r="B12" i="42"/>
  <c r="G59" i="62"/>
  <c r="G62" i="62" s="1"/>
  <c r="G89" i="62"/>
  <c r="B86" i="62"/>
  <c r="B89" i="62" s="1"/>
  <c r="G78" i="62"/>
  <c r="G80" i="62" s="1"/>
  <c r="B78" i="62"/>
  <c r="B80" i="62" s="1"/>
  <c r="B59" i="62"/>
  <c r="B62" i="62" s="1"/>
  <c r="B47" i="62"/>
  <c r="B49" i="62" s="1"/>
  <c r="B31" i="42"/>
  <c r="G16" i="51" s="1"/>
  <c r="B8" i="42"/>
  <c r="B31" i="51" s="1"/>
  <c r="G7" i="51"/>
  <c r="G8" i="62" s="1"/>
  <c r="G63" i="62" l="1"/>
  <c r="G55" i="51"/>
  <c r="G17" i="62"/>
  <c r="G14" i="62"/>
  <c r="B17" i="49"/>
  <c r="B36" i="40"/>
  <c r="B63" i="62"/>
  <c r="B55" i="51"/>
  <c r="B21" i="51"/>
  <c r="B59" i="51" s="1"/>
  <c r="B58" i="51" s="1"/>
  <c r="B17" i="42"/>
  <c r="B10" i="42"/>
  <c r="B22" i="62"/>
  <c r="B38" i="42"/>
  <c r="B9" i="42"/>
  <c r="B33" i="51"/>
  <c r="B24" i="62" s="1"/>
  <c r="B28" i="42"/>
  <c r="B25" i="42" s="1"/>
  <c r="B11" i="42"/>
  <c r="G31" i="51"/>
  <c r="B10" i="51"/>
  <c r="B11" i="62" s="1"/>
  <c r="G9" i="51"/>
  <c r="B35" i="40" l="1"/>
  <c r="B18" i="42"/>
  <c r="B19" i="62" s="1"/>
  <c r="B9" i="51"/>
  <c r="B10" i="62" s="1"/>
  <c r="G19" i="62"/>
  <c r="G22" i="62"/>
  <c r="B8" i="51"/>
  <c r="B9" i="62" s="1"/>
  <c r="G10" i="62"/>
  <c r="G18" i="62" s="1"/>
  <c r="G33" i="51"/>
  <c r="G24" i="62" s="1"/>
  <c r="B44" i="40" l="1"/>
  <c r="B23" i="42" s="1"/>
  <c r="B22" i="42" s="1"/>
  <c r="B35" i="42" s="1"/>
  <c r="G11" i="51"/>
  <c r="G17" i="51" s="1"/>
  <c r="G26" i="51" s="1"/>
  <c r="G20" i="62"/>
  <c r="G51" i="51"/>
  <c r="G29" i="62"/>
  <c r="G31" i="62" s="1"/>
  <c r="G39" i="51"/>
  <c r="G52" i="51" s="1"/>
  <c r="B23" i="62"/>
  <c r="B29" i="62" s="1"/>
  <c r="B31" i="62" s="1"/>
  <c r="B39" i="51"/>
  <c r="B39" i="42"/>
  <c r="G90" i="62" l="1"/>
  <c r="G32" i="62"/>
  <c r="G53" i="51"/>
  <c r="G40" i="51"/>
  <c r="B46" i="51"/>
  <c r="G46" i="51"/>
  <c r="B76" i="41" l="1"/>
  <c r="B87" i="41" s="1"/>
  <c r="B7" i="42"/>
  <c r="G61" i="51"/>
  <c r="B7" i="51" l="1"/>
  <c r="B14" i="42"/>
  <c r="B19" i="42" s="1"/>
  <c r="B41" i="42" s="1"/>
  <c r="B17" i="51" l="1"/>
  <c r="G18" i="51" s="1"/>
  <c r="B8" i="62"/>
  <c r="B18" i="62" s="1"/>
  <c r="B20" i="62" s="1"/>
  <c r="B90" i="62" s="1"/>
  <c r="B91" i="62" s="1"/>
  <c r="B32" i="62" l="1"/>
  <c r="B26" i="51"/>
  <c r="B51" i="51"/>
  <c r="B53" i="51" s="1"/>
  <c r="B61" i="51" s="1"/>
  <c r="G54" i="51" l="1"/>
  <c r="H17" i="62" l="1"/>
  <c r="C35" i="42"/>
  <c r="H18" i="62" l="1"/>
  <c r="J17" i="62"/>
  <c r="C39" i="42"/>
  <c r="E39" i="42" s="1"/>
  <c r="E35" i="42"/>
  <c r="H17" i="51"/>
  <c r="J17" i="51" s="1"/>
  <c r="H20" i="62" l="1"/>
  <c r="J18" i="62"/>
  <c r="H18" i="51"/>
  <c r="J18" i="51" s="1"/>
  <c r="C41" i="42"/>
  <c r="H26" i="51"/>
  <c r="J26" i="51" s="1"/>
  <c r="H51" i="51"/>
  <c r="H90" i="62" l="1"/>
  <c r="J20" i="62"/>
  <c r="H32" i="62"/>
  <c r="J32" i="62" s="1"/>
  <c r="H53" i="51"/>
  <c r="J53" i="51" s="1"/>
  <c r="J51" i="51"/>
  <c r="C91" i="62" l="1"/>
  <c r="J90" i="62"/>
  <c r="H54" i="51"/>
  <c r="J54" i="51" s="1"/>
  <c r="H61" i="51"/>
  <c r="J61" i="51" s="1"/>
  <c r="D10" i="89" l="1"/>
</calcChain>
</file>

<file path=xl/sharedStrings.xml><?xml version="1.0" encoding="utf-8"?>
<sst xmlns="http://schemas.openxmlformats.org/spreadsheetml/2006/main" count="1252" uniqueCount="908">
  <si>
    <t xml:space="preserve"> 1.6. Elszámolásból származó bevételek</t>
  </si>
  <si>
    <t>I. Működési célú támogatások államháztartáson belülről</t>
  </si>
  <si>
    <t>II. Felhalmozási célú támogatások államháztartáson belülről</t>
  </si>
  <si>
    <t>III. Közhatalmi bevételek</t>
  </si>
  <si>
    <t>IV. Működési bevételek</t>
  </si>
  <si>
    <t>V. Felhalmozási bevételek</t>
  </si>
  <si>
    <t>VI. Működési célú átvett pénzeszközök</t>
  </si>
  <si>
    <t>VII. Felhalmozási célú átvett pénzeszközök</t>
  </si>
  <si>
    <t>Költségvetési bevételek összesen:</t>
  </si>
  <si>
    <t>VIII. Finanszírozási bevételek</t>
  </si>
  <si>
    <t>2. Költségvetési hiány külső finanszírozására szolgáló finanszírozási célú pénzügyi műveletek bevételei</t>
  </si>
  <si>
    <t>Finanszírozási  bevételek összesen:</t>
  </si>
  <si>
    <t>Bevételek összesen:</t>
  </si>
  <si>
    <t>Működési kiadások</t>
  </si>
  <si>
    <t>Önkormányzat</t>
  </si>
  <si>
    <t>Felhalmozási kiadások</t>
  </si>
  <si>
    <t>Fejlesztési kiadások</t>
  </si>
  <si>
    <t>Felújítás</t>
  </si>
  <si>
    <t>Tartalékok</t>
  </si>
  <si>
    <t>Általános</t>
  </si>
  <si>
    <t>Költségvetési kiadások összesen:</t>
  </si>
  <si>
    <t>Hiteltörlesztés</t>
  </si>
  <si>
    <t>Finanszírozási kiadások összesen:</t>
  </si>
  <si>
    <t>Kiadások összesen:</t>
  </si>
  <si>
    <t>1. Önkormányzat működési támogatásai</t>
  </si>
  <si>
    <t xml:space="preserve"> 1.2. Települési önk. egyes köznev. feladatainak támogatása</t>
  </si>
  <si>
    <t xml:space="preserve"> 1.3. Települési önk. szoc. és gyermekjóléti feladatainak tám.</t>
  </si>
  <si>
    <t xml:space="preserve"> 1.4. Települési önk. kult. feladatainak támogatása</t>
  </si>
  <si>
    <t>3. Működési célú garancia- és kezességvállalásból származó megtérülések áh-n belülről</t>
  </si>
  <si>
    <t xml:space="preserve"> 4. Működési célú visszatérítendő támogatások, kölcsönök visszatérülése áh-n belülről</t>
  </si>
  <si>
    <t>5. Működési célú visszatérítendő támogatások, kölcsönök igénybevétele áh-n belülről</t>
  </si>
  <si>
    <t xml:space="preserve"> 6. Egyéb működési célú támogatások bevételei államháztartáson belülről</t>
  </si>
  <si>
    <t>2. Felhalmozási célú garancia- és kezességvállalásból származó megtérülések áh-n belülről</t>
  </si>
  <si>
    <t xml:space="preserve"> 3. Felhalmozási célú visszatérítendő támogatások, kölcsönök visszatérülése áh-n belülről</t>
  </si>
  <si>
    <t xml:space="preserve"> 4. Felhalmozási célú visszatérítendő támogatások, kölcsönök igénybevétele áh-n belülről</t>
  </si>
  <si>
    <t>1. Vagyoni típusú adók</t>
  </si>
  <si>
    <t xml:space="preserve">      1.1. Építményadó</t>
  </si>
  <si>
    <t xml:space="preserve">      1.2. Telekadó</t>
  </si>
  <si>
    <t>2. Termékek és szolgáltatások adói</t>
  </si>
  <si>
    <t>2.1.  Értékesítési és forgalmi adók</t>
  </si>
  <si>
    <t xml:space="preserve">      2.1. 1. Iparűzési adó</t>
  </si>
  <si>
    <t>2.2.  Gépjárműadók</t>
  </si>
  <si>
    <t>2.3. Egyéb áruhasználati és szolgáltatási adók</t>
  </si>
  <si>
    <t xml:space="preserve">      2.3.1. Ifa személyek u.</t>
  </si>
  <si>
    <t xml:space="preserve">      2.3.2. Talajterhelési díj</t>
  </si>
  <si>
    <t>1. Áru- és készletértékesítés bevétele</t>
  </si>
  <si>
    <t>2. Nyújtott szolgáltatások ellenértéke</t>
  </si>
  <si>
    <t>3. Közvetített szolgáltatások ellenértéke</t>
  </si>
  <si>
    <t>4. Tulajdonosi bevételek</t>
  </si>
  <si>
    <t>4.1. Bérleti díjak</t>
  </si>
  <si>
    <t>4.2. Részesedés után kapott osztalék</t>
  </si>
  <si>
    <t>5. Ellátási díjak</t>
  </si>
  <si>
    <t>6. Kiszámlázott Áfa</t>
  </si>
  <si>
    <t>7. Áfa visszatérítés</t>
  </si>
  <si>
    <t>8. Kamatbevétel</t>
  </si>
  <si>
    <t xml:space="preserve">  1. Immateriális javak  értékesítése</t>
  </si>
  <si>
    <t xml:space="preserve">  4. Részesedések értékesítése</t>
  </si>
  <si>
    <t xml:space="preserve">  5. Részesedések megszűnéséhez kapcsolódó bevételek</t>
  </si>
  <si>
    <t>1. Működési célú garancia- és kezességvállalásból származó megtérülések áh-n kívülről</t>
  </si>
  <si>
    <t>3. Egyéb működési célú átvett pénzeszközök</t>
  </si>
  <si>
    <t>1. Felhalmozási célú garancia- és kezességvállalásból származó megtérülések áh-n kívülről</t>
  </si>
  <si>
    <t xml:space="preserve"> 2. Felhalmozási célú visszatérítendő támogatások, kölcsönök visszatérülése államháztartáson kívülről</t>
  </si>
  <si>
    <t>3. Egyéb felhalmozási célú átvett pénzeszközök</t>
  </si>
  <si>
    <t xml:space="preserve"> 1. Költségvetési hiány belső finanszírozására szolgáló bevételek</t>
  </si>
  <si>
    <t xml:space="preserve">    1.2. Előző év költségvetési maradványának igénybevétele felhalmozási célra</t>
  </si>
  <si>
    <t xml:space="preserve">  2. Költségvetési hiány külső finanszírozására szolgáló finanszírozási bevételek</t>
  </si>
  <si>
    <t>Finanszírozási bevételek összesen:</t>
  </si>
  <si>
    <t>Összes bevétel:</t>
  </si>
  <si>
    <t xml:space="preserve">  ebből közfoglalkoztatott</t>
  </si>
  <si>
    <t>Összesen</t>
  </si>
  <si>
    <t>Megnevezés</t>
  </si>
  <si>
    <t>Összesen:</t>
  </si>
  <si>
    <t>2. Munkaadót terhelő járulékok</t>
  </si>
  <si>
    <t>3. Dologi kiadások</t>
  </si>
  <si>
    <t>5. Egyéb működési célú kiadások</t>
  </si>
  <si>
    <t>1. Személyi juttatások</t>
  </si>
  <si>
    <t>4. Ellátottak pénzbeli juttatásai</t>
  </si>
  <si>
    <t>Forgatási célú értékpapír vásárlás</t>
  </si>
  <si>
    <t>1.2. Felhalmozási célú egyéb támogatások</t>
  </si>
  <si>
    <t>Ebből: bérleti díjak</t>
  </si>
  <si>
    <t>IV. Finanszírozási kiadások</t>
  </si>
  <si>
    <t>Hitel törlesztés</t>
  </si>
  <si>
    <t>IV. Finanszírozási kiadások összesen:</t>
  </si>
  <si>
    <t>Felhalmozási kiadások összesen:</t>
  </si>
  <si>
    <t xml:space="preserve">1. Működési bevételek </t>
  </si>
  <si>
    <t>2. Működési kiadások</t>
  </si>
  <si>
    <t>1. Működési célú támogatások államháztartáson belülről</t>
  </si>
  <si>
    <t>2. Közhatalmi bevételek</t>
  </si>
  <si>
    <t xml:space="preserve">3. Működési bevételek </t>
  </si>
  <si>
    <t>3. Dologi  kiadások</t>
  </si>
  <si>
    <t>4. Működési célú átvett pénzeszközök államháztartáson kivülről</t>
  </si>
  <si>
    <t xml:space="preserve"> Összes költségvetési működési bevétel:</t>
  </si>
  <si>
    <t xml:space="preserve"> Összes költségvetési működési kiadás: </t>
  </si>
  <si>
    <t xml:space="preserve"> Működési többlet: </t>
  </si>
  <si>
    <t xml:space="preserve"> Működési hiány: </t>
  </si>
  <si>
    <t>Költségvetési hiány belső finanszírozása működési célú</t>
  </si>
  <si>
    <t>Finanszírozási célú műveletek kiadásai működési célú</t>
  </si>
  <si>
    <t>5. Költségvetési Maradvány</t>
  </si>
  <si>
    <t>Költségvetési hiány külső finanszírozása működési célú</t>
  </si>
  <si>
    <t>6. Értékpapír kibocsátás, értékesítés</t>
  </si>
  <si>
    <t>7. Hitelfelvétel</t>
  </si>
  <si>
    <t>Összes működési bevétel:</t>
  </si>
  <si>
    <t>Összes működési kiadás</t>
  </si>
  <si>
    <t xml:space="preserve">1. Felhalmozási bevételek </t>
  </si>
  <si>
    <t xml:space="preserve">2. Felhalmozási kiadások </t>
  </si>
  <si>
    <t>1. Felhalmozási célú támogatások államháztartáson belülről</t>
  </si>
  <si>
    <t xml:space="preserve">1.1. Beruházások </t>
  </si>
  <si>
    <t xml:space="preserve">2. Felhalmozási bev.  </t>
  </si>
  <si>
    <t>1.2. Int.saját hatáskörű fejlesztések</t>
  </si>
  <si>
    <t>3. Felhalmozási célú átvett pénzeszközök</t>
  </si>
  <si>
    <t>2. Felújítások</t>
  </si>
  <si>
    <t>3. Egyéb felhalmozási kiadások</t>
  </si>
  <si>
    <t>3.1. Egyéb felhalmozási célú támogatások áh-n kívülre</t>
  </si>
  <si>
    <t>3.2. Egyéb felhalmozási célú támogatások áh-n belülre</t>
  </si>
  <si>
    <t>3.3. Felhalmozási célú visszatérítendő támogatások, kölcsönök nyújtása áh-n kívülre</t>
  </si>
  <si>
    <t xml:space="preserve"> Összes költségvetési felhalmozási bevétel: </t>
  </si>
  <si>
    <t xml:space="preserve"> Összes költségvetési felhalmozási kiadás: </t>
  </si>
  <si>
    <t xml:space="preserve"> Felhalmozási többlet: </t>
  </si>
  <si>
    <t xml:space="preserve"> Felhalmozási hiány: </t>
  </si>
  <si>
    <t>Költségvetési hiány belső finanszírozása felhalmozási célú</t>
  </si>
  <si>
    <t>Finanszírozási célú műveletek kiadásai felhalmozási célú</t>
  </si>
  <si>
    <t>4.Költségvetési maradvány</t>
  </si>
  <si>
    <t>4. Értékpapírok visszavásárlása</t>
  </si>
  <si>
    <t>Költségvetési hiány külső finanszírozása felhalmozási célú</t>
  </si>
  <si>
    <t>5. Hitelek törlesztése</t>
  </si>
  <si>
    <t>5. Értékpapír kibocsátás, értékesítés</t>
  </si>
  <si>
    <t>6. Hitelfelvétel</t>
  </si>
  <si>
    <t>Összes felhalmozási bevétel:</t>
  </si>
  <si>
    <t>Összes felhalmozási kiadás</t>
  </si>
  <si>
    <t>BEVÉTELEK</t>
  </si>
  <si>
    <t>KIADÁSOK</t>
  </si>
  <si>
    <t>Költségvetési működési bevételek</t>
  </si>
  <si>
    <t>Költségvetési működési kiadások</t>
  </si>
  <si>
    <t>Költségvetési felhalmozási bevételek</t>
  </si>
  <si>
    <t>Költségvetési felhalmozási kiadások</t>
  </si>
  <si>
    <t>Költségvetési többlet:</t>
  </si>
  <si>
    <t>Költségvetési hiány:</t>
  </si>
  <si>
    <t>Költségvetési hiány belső finanszírozása:</t>
  </si>
  <si>
    <t>Finanszírozási célú műveletek kiadásai összesen:</t>
  </si>
  <si>
    <t>Finanszírozási célú műveletek működési kiadásai</t>
  </si>
  <si>
    <t>Finanszírozási célú műveletek felhalmozási kiadásai</t>
  </si>
  <si>
    <t>Költségvetési hiány külső finanszírozása:</t>
  </si>
  <si>
    <t>Összes kiadás:</t>
  </si>
  <si>
    <t>TÖBBLET</t>
  </si>
  <si>
    <t>Működési bevételek</t>
  </si>
  <si>
    <t>1. Működési támogatások államháztartáson belülről</t>
  </si>
  <si>
    <t>Költségvetési működési  bevételek kötelező feladatok szerinti bontásban</t>
  </si>
  <si>
    <t>Költségvetési felhalmozási kiadások kötelező feladatok szerinti bontásban</t>
  </si>
  <si>
    <t>Finanszírozási bevételek</t>
  </si>
  <si>
    <t>Finanszírozási kiadások</t>
  </si>
  <si>
    <t>Működési bevételek kiemelt előirányzatonként kötelező feladatok szerinti bontásban</t>
  </si>
  <si>
    <t>Működési kiadások kiemelt előirányzatonként kötelező feladatok szerinti bontásban</t>
  </si>
  <si>
    <t>Felhalmozási bevételek</t>
  </si>
  <si>
    <t xml:space="preserve">2. Felhalmozási bevételek </t>
  </si>
  <si>
    <t>3. Felhalmozási célú átvett pénzeszközök áh-n kívülről</t>
  </si>
  <si>
    <t>3. Egyéb felhalmozási célú kiadások</t>
  </si>
  <si>
    <t>3.1. Egyéb felhalmozási célú pénzeszköz átadás áh-n kívülre</t>
  </si>
  <si>
    <t>3.2. Egyéb felhalmozási célú pénzeszköz átadás áh-n belülre</t>
  </si>
  <si>
    <t>3.4. Felhalmozási célú visszatérítendő támogatások, kölcsönök nyújtása áh-n kívülre</t>
  </si>
  <si>
    <t>Költségvetési felhalmozási bevételek kötelező feladatok szerinti bontásban</t>
  </si>
  <si>
    <t>Felhalmozási bevételek kiemelt előirányzatonként kötelező feladatok szerinti bontásban</t>
  </si>
  <si>
    <t>Felhalmozási kiadások kiemelt előirányzatonként kötelező feladatok szerinti bontásban</t>
  </si>
  <si>
    <t>Költségvetési működési  bevételek önként vállalt feladatok szerinti bontásban</t>
  </si>
  <si>
    <t>Költségvetési működési kiadások önként vállalt feladatok szerinti bontásban</t>
  </si>
  <si>
    <t>Működési bevételek kiemelt előirányzatonként önként vállalt feladatok szerinti bontásban</t>
  </si>
  <si>
    <t>Működési kiadások kiemelt előirányzatonként önként vállalt feladatok szerinti bontásban</t>
  </si>
  <si>
    <t>Költségvetési felhalmozási bevételek önként vállalt feladatok szerinti bontásban</t>
  </si>
  <si>
    <t>Költségvetési felhalmozási kiadások önként vállalt feladatok szerinti bontásban</t>
  </si>
  <si>
    <t>Felhalmozási bevételek kiemelt előirányzatonként önként vállalt feladatok szerinti bontásban</t>
  </si>
  <si>
    <t>Felhalmozási kiadások kiemelt előirányzatonként önként vállalt feladatok szerinti bontásban</t>
  </si>
  <si>
    <t>Költségvetési működési  bevételek állami (államigazgatási) feladatok szerinti bontásban</t>
  </si>
  <si>
    <t>Költségvetési működési kiadások állami (államigazgatási) feladatok szerinti bontásban</t>
  </si>
  <si>
    <t>Működési bevételek kiemelt előirányzatonként állami (államigazgatási) feladatok szerinti bontásban</t>
  </si>
  <si>
    <t>Működési kiadások kiemelt előirányzatonként állami (államigazgatási)  feladatok szerinti bontásban</t>
  </si>
  <si>
    <t>Felhalmozási bevételek kiemelt előirányzatonként állami (államigazgatási)  feladatok szerinti bontásban</t>
  </si>
  <si>
    <t>Felhalmozási kiadások kiemelt előirányzatonként állami (államigazgatási)  feladatok szerinti bontásban</t>
  </si>
  <si>
    <t>MEGNEVEZÉS</t>
  </si>
  <si>
    <t xml:space="preserve">      2.3.3. Települési adó</t>
  </si>
  <si>
    <t>9. Egyéb működési bevételek (kártérítés, kötbér, stb.)</t>
  </si>
  <si>
    <t>1. Költségvetési hiány belső finanszírozására szolgáló finanszírozási  bevételek</t>
  </si>
  <si>
    <t>6. Pénzforgalom nélküli kiadások (tartalék)</t>
  </si>
  <si>
    <t xml:space="preserve">2. Elvonások, befizetések </t>
  </si>
  <si>
    <t>5. Egyéb felhalmozási célú támogatások államháztartáson belülről</t>
  </si>
  <si>
    <t>Intézményi létszámok:</t>
  </si>
  <si>
    <t>Állami támogatás megelőlegezés visszafizetés</t>
  </si>
  <si>
    <t>5.1. Elvonások, befizetések</t>
  </si>
  <si>
    <t>5.2. Egyéb működési célú támogatások áh-n belülre</t>
  </si>
  <si>
    <t>5.4. Egyéb működési célú támogatások áh-n kívülre</t>
  </si>
  <si>
    <t>5.5. Működési célú visszatérítendő támogatások, kölcsönök nyújtása áh-n kívülre</t>
  </si>
  <si>
    <t>6. Állami támogatás megelőlegezés visszafizetése</t>
  </si>
  <si>
    <t>7. Állami támogatás megelőlegezés visszafizetése</t>
  </si>
  <si>
    <t>8. Hitelek törlesztése</t>
  </si>
  <si>
    <t>9. Betét vásárlás</t>
  </si>
  <si>
    <t>3.3. Felhalmozási célú visszatérítendő támogatások, kölcsönök nyújtása áh-n belülre</t>
  </si>
  <si>
    <t>Önkormányzati támogatás</t>
  </si>
  <si>
    <t>Beruházás</t>
  </si>
  <si>
    <t>2. Működési célú támogatások államháztartáson kívülre</t>
  </si>
  <si>
    <t>Önkormányzat költségvetése</t>
  </si>
  <si>
    <t>II. Munkaadót terhelő járulékok</t>
  </si>
  <si>
    <t>III. Dologi kiadások</t>
  </si>
  <si>
    <t>1. Működési célú támogatások államháztartáson belülre</t>
  </si>
  <si>
    <t>3. Állami támogatás visszafizetése elszámolás alapján</t>
  </si>
  <si>
    <t>V. Ellátottak pénzbeli juttatásai</t>
  </si>
  <si>
    <t>Önkormányzati feladatok összesen:</t>
  </si>
  <si>
    <t xml:space="preserve">Szakmai anyagok beszerzése                                                                                              </t>
  </si>
  <si>
    <t xml:space="preserve">Üzemeltetési anyagok beszerzése                                                                                         </t>
  </si>
  <si>
    <t xml:space="preserve">Árubeszerzés                                                                                                            </t>
  </si>
  <si>
    <t xml:space="preserve">Informatikai szolgáltatások igénybevétele                                                                               </t>
  </si>
  <si>
    <t xml:space="preserve">Egyéb kommunikációs szolgáltatások                                                                                      </t>
  </si>
  <si>
    <t xml:space="preserve">Közüzemi díjak                                                                                                          </t>
  </si>
  <si>
    <t xml:space="preserve">Vásárolt élelmezés                                                                                                      </t>
  </si>
  <si>
    <t xml:space="preserve">Karbantartási, kisjavítási szolgáltatások                                                                               </t>
  </si>
  <si>
    <t xml:space="preserve">Közvetített szolgáltatások                                                                                     </t>
  </si>
  <si>
    <t xml:space="preserve">Bérleti és lízing díjak                                                                                     </t>
  </si>
  <si>
    <t xml:space="preserve">Szakmai tevékenységet segítő szolgáltatások                                                                             </t>
  </si>
  <si>
    <t xml:space="preserve">Egyéb szolgáltatások                                                                                                    </t>
  </si>
  <si>
    <t xml:space="preserve">Kiküldetések kiadásai                                                                                                   </t>
  </si>
  <si>
    <t xml:space="preserve">Reklám- és propagandakiadások                                                                                           </t>
  </si>
  <si>
    <t xml:space="preserve">Fizetendő általános forgalmi adó                                                                                        </t>
  </si>
  <si>
    <t xml:space="preserve">Egyéb dologi kiadások                                                                                                   </t>
  </si>
  <si>
    <t>Egyéb felhalmozási kiadások</t>
  </si>
  <si>
    <t>8. Állami támogatás megelőlegezés</t>
  </si>
  <si>
    <t>2.1. Hitel, kölcsön felvétele áh-n kívülről</t>
  </si>
  <si>
    <t>2.2. Belföldi értékpapírok bevételei</t>
  </si>
  <si>
    <t>2.3. Betét bevonás</t>
  </si>
  <si>
    <t>2.4. Államháztartáson belüli megelőlegezések</t>
  </si>
  <si>
    <t>Egyéb pénzügyi műveletek kiadásai</t>
  </si>
  <si>
    <t>Ápolási díj</t>
  </si>
  <si>
    <t>Működési célú támogatás államháztartáson belülre</t>
  </si>
  <si>
    <t>Közoktatási Intézményfenntartó Társulás (Óvoda)</t>
  </si>
  <si>
    <t>Balatonfüredi Közös Önkormányzati Hivatal (Hivatal)</t>
  </si>
  <si>
    <t>Működési célú támogatás államháztartáson kívülre</t>
  </si>
  <si>
    <t>I. Beruházások</t>
  </si>
  <si>
    <t>I. Beruházások összesen:</t>
  </si>
  <si>
    <t>II. Felújítások</t>
  </si>
  <si>
    <t>II. Felújítások összesen:</t>
  </si>
  <si>
    <t>III. Egyéb felhalmozási kiadások:</t>
  </si>
  <si>
    <t>9. Lekötött betét bevonása</t>
  </si>
  <si>
    <t xml:space="preserve">Egyéb önkormányzati támogatás, átmeneti segély </t>
  </si>
  <si>
    <t>Bérelt önkormányzati lakáson felújítás (ablakcsere)</t>
  </si>
  <si>
    <t>Kultúrház korlát</t>
  </si>
  <si>
    <t>1.4. Adósságkonszolidációs tám.</t>
  </si>
  <si>
    <t>1.3. Belterületi utak felújítása támogatás</t>
  </si>
  <si>
    <t>Balatonfüredi Többcélú Társulás (Jelzőrendszeres házi segítségnyújtás, Házi segítségnyújtás, belső ellenőrzés)</t>
  </si>
  <si>
    <t xml:space="preserve">    1.1. Előző év költségvetési maradványának  igénybevétele működési célra</t>
  </si>
  <si>
    <t>1.1. Helyi önk. működésének ált. támogatása</t>
  </si>
  <si>
    <t>AZ ÖNKORMÁNYZAT FŐÖSSZESÍTŐJE</t>
  </si>
  <si>
    <t>BEVÉTELEK ELŐIRÁNYZATA</t>
  </si>
  <si>
    <t>Az önkormányzat működési bevételei és kiadásai</t>
  </si>
  <si>
    <t>Immateriális javak beszerzése</t>
  </si>
  <si>
    <t>Egyéb tárgyi eszköz beszerzése</t>
  </si>
  <si>
    <t>Kisértékű eszközök beszerzése</t>
  </si>
  <si>
    <t>BURSA ösztöndíj</t>
  </si>
  <si>
    <t xml:space="preserve">Napelemes kandelláber </t>
  </si>
  <si>
    <t>Hulladékgyűjtők 4 db</t>
  </si>
  <si>
    <t>Mozgáskorlátozott feljáró (orvosi rendelő)</t>
  </si>
  <si>
    <t xml:space="preserve">      1.3. Magánszemélyek kommunális adója</t>
  </si>
  <si>
    <t>3. Egyéb közhatalmi bevételek  (bírság, pótlék)</t>
  </si>
  <si>
    <t>Eltérés</t>
  </si>
  <si>
    <t xml:space="preserve"> 1.7. Gyermekétkeztetés</t>
  </si>
  <si>
    <t xml:space="preserve"> 1.5. Helyi önk. Működési célú költségvetési támogatásai és kiegészítő támogatásai BMÖGF/63-12/2018.</t>
  </si>
  <si>
    <t>Balatonfüredi Eötvös Loránd Általános Iskola Tanulóiért Alapítvány (35/2018. (IV. 12.) hat.)</t>
  </si>
  <si>
    <t>Település fejlesztési koncepció</t>
  </si>
  <si>
    <t>2. Munkaadót terhelő járulékok és szoc.hj. adó</t>
  </si>
  <si>
    <t>Eszközszerzés EFOP pályázat</t>
  </si>
  <si>
    <t>EFOP Üzemeltetési anyagok beszerzése</t>
  </si>
  <si>
    <t>EFOP Egyéb szolgáltatások</t>
  </si>
  <si>
    <t>EFOP Működési célú ÁFA</t>
  </si>
  <si>
    <t>Az önkormányzat adósságot keletkeztető ügyletből származó tárgyévi összes fizetési kötelezettsége az adósságot keletkeztető ügylet futamidejének végéig egyik évben sem haladja meg az önkormányzat adott évi saját bevételeinek 50%-át.</t>
  </si>
  <si>
    <t>2018.</t>
  </si>
  <si>
    <t>2019.</t>
  </si>
  <si>
    <t>2020.</t>
  </si>
  <si>
    <t>1. Helyi adó bevétel</t>
  </si>
  <si>
    <t>2. Vagyon és vagyonértékű jog értékesítéséből származó bevétel</t>
  </si>
  <si>
    <t>3. Osztalék, koncessziós díj és hozambevétel,</t>
  </si>
  <si>
    <t>4. tárgyi eszköz és immateriális jószág, részvény, részesedés, vállalalat értékesítésből vagy privatizációból származó bevétel</t>
  </si>
  <si>
    <t>5. Bírság, pótlék- és díjbevétel</t>
  </si>
  <si>
    <t>6. Kezességvállalással kapcsolatos megtérülés</t>
  </si>
  <si>
    <t>az önkormányzat adott évi saját bevételeinek 50%-a</t>
  </si>
  <si>
    <t>futamidő kezdete</t>
  </si>
  <si>
    <t>2021.</t>
  </si>
  <si>
    <t>Sorszám</t>
  </si>
  <si>
    <t xml:space="preserve">Bevételi jogcím </t>
  </si>
  <si>
    <t>Intézmények,</t>
  </si>
  <si>
    <t xml:space="preserve">Kedvezmény nélkül </t>
  </si>
  <si>
    <t xml:space="preserve">Kedvezmények </t>
  </si>
  <si>
    <t>adónemek</t>
  </si>
  <si>
    <t>elérhető</t>
  </si>
  <si>
    <t>összege</t>
  </si>
  <si>
    <t>bevétel Ft</t>
  </si>
  <si>
    <t>Ft</t>
  </si>
  <si>
    <t>1.</t>
  </si>
  <si>
    <t>2.</t>
  </si>
  <si>
    <t>3.</t>
  </si>
  <si>
    <t>4.</t>
  </si>
  <si>
    <t>5.</t>
  </si>
  <si>
    <t>Ellátottak térítési díjának ill. kártérítésének méltányossági alapon történő elengedésének összege</t>
  </si>
  <si>
    <t>Lakosság részére nyújtott lakásépítéshez, lakásfelújításhoz nyújtott kölcsönök elengedésének összege</t>
  </si>
  <si>
    <t>Helyi adónál, gépjárműadónál biztosított kedvezmény, mentesség összege</t>
  </si>
  <si>
    <t>Kommunális adó</t>
  </si>
  <si>
    <t>Iparűzési adó</t>
  </si>
  <si>
    <t>IFA személyek után</t>
  </si>
  <si>
    <t>Telekadó</t>
  </si>
  <si>
    <t>Talajterhelési díj</t>
  </si>
  <si>
    <t>Gépjárműadó</t>
  </si>
  <si>
    <t>Egyéb bírság</t>
  </si>
  <si>
    <t>Helyiségek, eszközök hasznosításából származó bevételből nyújtott kedvezmény, mentesség összege</t>
  </si>
  <si>
    <t>egyéb nyújtott kedvezmény vagy kölcsön elengedésének összege</t>
  </si>
  <si>
    <t>Összesen :</t>
  </si>
  <si>
    <t xml:space="preserve">Több éves kihatással járó döntésekből származó kötelezettségek célok szerint, </t>
  </si>
  <si>
    <t>évenkénti bontásban (Ft)</t>
  </si>
  <si>
    <t xml:space="preserve">Kötelezettség jogcíme </t>
  </si>
  <si>
    <t>Kötelezettség-</t>
  </si>
  <si>
    <t>Tárgyéven túli köt. Összesen (7+8+9+10)</t>
  </si>
  <si>
    <t>Összesen (4+5+6+11)</t>
  </si>
  <si>
    <t xml:space="preserve">vállalás </t>
  </si>
  <si>
    <t xml:space="preserve">kifizetés </t>
  </si>
  <si>
    <t xml:space="preserve">éve </t>
  </si>
  <si>
    <t>6.</t>
  </si>
  <si>
    <t>7.</t>
  </si>
  <si>
    <t>8.</t>
  </si>
  <si>
    <t>9.</t>
  </si>
  <si>
    <t>10.</t>
  </si>
  <si>
    <t>11.</t>
  </si>
  <si>
    <t>12.</t>
  </si>
  <si>
    <t>Működési célú hitel-törlesztés</t>
  </si>
  <si>
    <t>(tőke + kamat )</t>
  </si>
  <si>
    <t>Felhalmozási célú hitel-törlesztés</t>
  </si>
  <si>
    <t xml:space="preserve">(tőke + kamat) </t>
  </si>
  <si>
    <t>hitel összesen</t>
  </si>
  <si>
    <t>kamat összesen</t>
  </si>
  <si>
    <t>kezességvállalás: hitelek összesen</t>
  </si>
  <si>
    <t>kezességvállalás: hitelkamatok össz.</t>
  </si>
  <si>
    <t>Fejlesztés feladatonként</t>
  </si>
  <si>
    <t>Összesen: (1+4+9)</t>
  </si>
  <si>
    <t xml:space="preserve">EU Projekt megnevezése: </t>
  </si>
  <si>
    <t>Bevételek</t>
  </si>
  <si>
    <t>EU forrás</t>
  </si>
  <si>
    <t>Egyéb forrás</t>
  </si>
  <si>
    <t>Saját forrás</t>
  </si>
  <si>
    <t>Kiadások</t>
  </si>
  <si>
    <t>személyi juttatások járulékai</t>
  </si>
  <si>
    <t>dologi kiadások</t>
  </si>
  <si>
    <t>felújítások</t>
  </si>
  <si>
    <t>beruházások</t>
  </si>
  <si>
    <t>Az Önkormányzat adósságállományának alakulása</t>
  </si>
  <si>
    <t>lejárat, eszközök bel- és külföldi hitelezők szerinti bontásban (Ft-ban)</t>
  </si>
  <si>
    <t>Felvétel</t>
  </si>
  <si>
    <t xml:space="preserve">Lejárat </t>
  </si>
  <si>
    <t xml:space="preserve">Hitel jellege </t>
  </si>
  <si>
    <t>éve</t>
  </si>
  <si>
    <t>2021. után</t>
  </si>
  <si>
    <t>BELFÖLDI HITELÁLLOMÁNY</t>
  </si>
  <si>
    <t>Működési célú hitel állomány + kamat</t>
  </si>
  <si>
    <t xml:space="preserve">Hitel összesen </t>
  </si>
  <si>
    <t xml:space="preserve">Kamat összesen </t>
  </si>
  <si>
    <t>Felhalmozási célú hitel állomány+kamat</t>
  </si>
  <si>
    <t>Hitel összesen (7-10)</t>
  </si>
  <si>
    <t>Kamat összesen (12-15)</t>
  </si>
  <si>
    <t>Összesen: (1+6)</t>
  </si>
  <si>
    <t>KÜLFÖLDI HITELÁLLOMÁNY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</si>
  <si>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</si>
  <si>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</si>
  <si>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</si>
  <si>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</si>
  <si>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</si>
  <si>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</si>
  <si>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</si>
  <si>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</si>
  <si>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</si>
  <si>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</si>
  <si>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</si>
  <si>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</si>
  <si>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</si>
  <si>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</si>
  <si>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</si>
  <si>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Összesen: (18+23)</t>
  </si>
  <si>
    <t>28.</t>
  </si>
  <si>
    <t>Összesen: (17+32)</t>
  </si>
  <si>
    <t>EFOP-1.5.2-16-2017-00016</t>
  </si>
  <si>
    <t>Humán közszolgáltatások fejlesztése az Észak-Balatoni térségben</t>
  </si>
  <si>
    <t>személyi juttatások (bérköltség)</t>
  </si>
  <si>
    <t>egyéb személyi kiadások</t>
  </si>
  <si>
    <t>2019. év terv</t>
  </si>
  <si>
    <t>2020. év terv</t>
  </si>
  <si>
    <t>2021. év terv</t>
  </si>
  <si>
    <t>Hitel állomány december 31-én</t>
  </si>
  <si>
    <t>2022.</t>
  </si>
  <si>
    <t>Önkormányzati ingatlanvagyon</t>
  </si>
  <si>
    <t>Átvezetések</t>
  </si>
  <si>
    <t>Beemelés</t>
  </si>
  <si>
    <t>Üzleti</t>
  </si>
  <si>
    <t>Korlátozottan forgalomképes</t>
  </si>
  <si>
    <t>Forgalomképtelen</t>
  </si>
  <si>
    <t>Ebből: nemzetgazdasági szempontból kiemelt jelentőségű befektetett eszközök</t>
  </si>
  <si>
    <t>Ssz.</t>
  </si>
  <si>
    <t>Előző év</t>
  </si>
  <si>
    <t>Tárgyév</t>
  </si>
  <si>
    <t>%</t>
  </si>
  <si>
    <t>Bruttó</t>
  </si>
  <si>
    <t>Nettó</t>
  </si>
  <si>
    <t>Eszközök</t>
  </si>
  <si>
    <t>állományi érték (Ft)</t>
  </si>
  <si>
    <t>A.) Nemzeti vagyonba tartozó befektetett eszközök</t>
  </si>
  <si>
    <t>01.</t>
  </si>
  <si>
    <t>I. Immateriális javak</t>
  </si>
  <si>
    <t>1.1. Forgalomképtelen immateriális javak</t>
  </si>
  <si>
    <t>02.</t>
  </si>
  <si>
    <t>1.2. Korlátozottan forgalomképes immateriális javak</t>
  </si>
  <si>
    <t>03.</t>
  </si>
  <si>
    <t>1.3. Üzleti  immateriális javak</t>
  </si>
  <si>
    <t>04.</t>
  </si>
  <si>
    <t>II. Tárgyi eszközök</t>
  </si>
  <si>
    <t>05.</t>
  </si>
  <si>
    <t>1.Ingatlanok és kapcsolódó vagyoni értékű jogok</t>
  </si>
  <si>
    <t>06.</t>
  </si>
  <si>
    <t>1.1 Forgalomképtelen ingatlanok és kapcsolódó vagyoni értékű jogok</t>
  </si>
  <si>
    <t>07.</t>
  </si>
  <si>
    <t>Ebből :nemzetgazdasági szempontból kiemelt jelentőségű ingatlanok</t>
  </si>
  <si>
    <t>1.2. Korlátozottan forgalomképes ingatlanok és kapcsolódó vagyoni értékű jogok</t>
  </si>
  <si>
    <t>1.3. Üzleti ingatlanok és kapcsolódó vagyoni értékű jogok</t>
  </si>
  <si>
    <t>2. Gépek,berendezések, felszerelések, járművek</t>
  </si>
  <si>
    <t>2.1. Forgalomképtelen gépek,berendezések, felsz., járművek</t>
  </si>
  <si>
    <t>2.2. Korlátozottan forgalomképes gépek,berendezések, felszerelések, járművek</t>
  </si>
  <si>
    <t>2.3. Üzleti gépek,berendezések, felsz., járművek</t>
  </si>
  <si>
    <t>29.</t>
  </si>
  <si>
    <t>3. Tenyészállatok</t>
  </si>
  <si>
    <t>30.</t>
  </si>
  <si>
    <t>4. Beruházások, felújítások</t>
  </si>
  <si>
    <t>31.</t>
  </si>
  <si>
    <t>4.1. Forgalomképtelen eszköz létesítésére irányuló beruházások, felújítások</t>
  </si>
  <si>
    <t>32.</t>
  </si>
  <si>
    <t>Ebből :nemzetgazdasági szempontból kiemelt jelentőségű beruházások, felújítások</t>
  </si>
  <si>
    <t>33.</t>
  </si>
  <si>
    <t>4.2. Korlátozottan forgalomképes eszköz létesítésére irányuló beruházások, felújítások</t>
  </si>
  <si>
    <t>34.</t>
  </si>
  <si>
    <t>4.3. Üzleti eszköz létesítésére irányuló beruházások, felújítások</t>
  </si>
  <si>
    <t>35.</t>
  </si>
  <si>
    <t>5. Tárgyi eszközök értékhelyesbítése</t>
  </si>
  <si>
    <t>36.</t>
  </si>
  <si>
    <t>III. Befektetett pénzügyi eszközök</t>
  </si>
  <si>
    <t>37.</t>
  </si>
  <si>
    <t>1. Tartós részesedés</t>
  </si>
  <si>
    <t>38.</t>
  </si>
  <si>
    <t>1.1.Forgalomképtelen tartós részesedés</t>
  </si>
  <si>
    <t>39.</t>
  </si>
  <si>
    <t>Ebből: nemzetgazdasági szempontból kiemelt jelentőségűtartós részesedés</t>
  </si>
  <si>
    <t>40.</t>
  </si>
  <si>
    <t>1.2.  Korlátozottan forg.képes tartós részesedés</t>
  </si>
  <si>
    <t>41.</t>
  </si>
  <si>
    <t>1.3. Üzleti tartós részesedések</t>
  </si>
  <si>
    <t>42.</t>
  </si>
  <si>
    <t>2. Tartós hitelviszonyt mentestesítő értékpapírok korlátozottan forgalomképes</t>
  </si>
  <si>
    <t>43.</t>
  </si>
  <si>
    <t>3. Befektetett pénzügyi eszközök értékhelyesbítése</t>
  </si>
  <si>
    <t>44.</t>
  </si>
  <si>
    <t>IV. Koncesszióba, vagyonkezelésbe adott eszközök</t>
  </si>
  <si>
    <t>45.</t>
  </si>
  <si>
    <t>1. Koncesszióba, vagyonkezelésbe adott eszközök</t>
  </si>
  <si>
    <t>46.</t>
  </si>
  <si>
    <t>1.1. Koncesszióba, vagyonkezelésbe adott forgalomképtelen eszközök</t>
  </si>
  <si>
    <t>47.</t>
  </si>
  <si>
    <t>Ebből: nemzetgazdasági szempontból kiemelt jelentőségű koncesszióba, vagyonkezelésbe adott eszközök</t>
  </si>
  <si>
    <t>48.</t>
  </si>
  <si>
    <t>1.2. Koncesszióba, vagyonkezelésbe adott korlátozottan forgalomképes eszközök</t>
  </si>
  <si>
    <t>49.</t>
  </si>
  <si>
    <t>1.3. Koncesszióba, vagyonkezelésbe adott  üzleti eszközök</t>
  </si>
  <si>
    <t>50.</t>
  </si>
  <si>
    <t>2. Koncesszióba, vagyonkezelésbe adott eszközök értékhelyesbítése</t>
  </si>
  <si>
    <t>51.</t>
  </si>
  <si>
    <t xml:space="preserve">B) Nemzeti vagyonba tartozó forgóeszközök </t>
  </si>
  <si>
    <t>52.</t>
  </si>
  <si>
    <t>I. Készletek</t>
  </si>
  <si>
    <t>53.</t>
  </si>
  <si>
    <t xml:space="preserve">II. Értékpapírok </t>
  </si>
  <si>
    <t>54.</t>
  </si>
  <si>
    <t>1. Tartós részesedések</t>
  </si>
  <si>
    <t>55.</t>
  </si>
  <si>
    <t>2. Forgatási célú hitelviszonyt megtestesítő értékpapírok</t>
  </si>
  <si>
    <t>56.</t>
  </si>
  <si>
    <t>C.) Pénzeszközök</t>
  </si>
  <si>
    <t>57.</t>
  </si>
  <si>
    <t>I. Lekötött bankbetétek</t>
  </si>
  <si>
    <t>58.</t>
  </si>
  <si>
    <t>1. Éven túli lejáratú forint lekötött bankbetétek</t>
  </si>
  <si>
    <t>59.</t>
  </si>
  <si>
    <t>2. Éven túli lejáratú deviza lekötött bankbetétek</t>
  </si>
  <si>
    <t>60.</t>
  </si>
  <si>
    <t>II. Pénztárak, csekkek, betétkönyvek</t>
  </si>
  <si>
    <t>61.</t>
  </si>
  <si>
    <t>III. Forintszámlák</t>
  </si>
  <si>
    <t>62.</t>
  </si>
  <si>
    <t>IV. Devizaszámlák</t>
  </si>
  <si>
    <t>63.</t>
  </si>
  <si>
    <t>D.) Követelések</t>
  </si>
  <si>
    <t>64.</t>
  </si>
  <si>
    <t>I. Költségvetési évben esedékes követelések</t>
  </si>
  <si>
    <t>65.</t>
  </si>
  <si>
    <t>II. Költségvetési évet követően esedékes követelések</t>
  </si>
  <si>
    <t>66.</t>
  </si>
  <si>
    <t>III. Követelés jellegű sajátos elszámolások</t>
  </si>
  <si>
    <t>67.</t>
  </si>
  <si>
    <t>E.) Egyéb eszközoldali sajátos elszámolások</t>
  </si>
  <si>
    <t>68.</t>
  </si>
  <si>
    <t>I. December havi illetmények, munkabérek elsz.</t>
  </si>
  <si>
    <t>69.</t>
  </si>
  <si>
    <t>II. Utalványok, bérletek és más hasonló, készpénzt-helyettesítő fizetési eszköznek nem minősülő eszk.elsz.</t>
  </si>
  <si>
    <t>70.</t>
  </si>
  <si>
    <t>1. Más előzetesen felszámított levonható általános forgalmi adó</t>
  </si>
  <si>
    <t>2. Más fizetendő általános forgalmi adó</t>
  </si>
  <si>
    <t>F.) Aktív időbeli elhatárolások</t>
  </si>
  <si>
    <t>175.</t>
  </si>
  <si>
    <t>1. Eredményszemléletű bevételek aktív időbeli elhatárolása</t>
  </si>
  <si>
    <t>172.</t>
  </si>
  <si>
    <t>2. Költségek, ráfordítások aktív időbeli elhatárolása</t>
  </si>
  <si>
    <t>173.</t>
  </si>
  <si>
    <t>3. Halasztott ráfordítások</t>
  </si>
  <si>
    <t>174.</t>
  </si>
  <si>
    <t xml:space="preserve">Eszközök összesen: </t>
  </si>
  <si>
    <t>176.</t>
  </si>
  <si>
    <t xml:space="preserve">Könyvviteli mérlegen kívüli eszközök </t>
  </si>
  <si>
    <t>1. "0"-ra leírt, de használatban lévő eszközök állománya</t>
  </si>
  <si>
    <t>2. használatban lévő kisértékű immateriális javak, tárgyi eszközök, készletek</t>
  </si>
  <si>
    <t>3. Államháztartáson belüli vagyonkezelésbe adott eszközök</t>
  </si>
  <si>
    <t>4. Bérbe vett befektetett eszközök</t>
  </si>
  <si>
    <t>5. Letétbe, bizományba. üzemeltetésre átvett befektetett eszközök</t>
  </si>
  <si>
    <t>6. Bérbe vett készletek</t>
  </si>
  <si>
    <t>7. Letétbe, bizományba átvett készletek</t>
  </si>
  <si>
    <t>8. Kulturális javak és régészeti leletek</t>
  </si>
  <si>
    <t>08.</t>
  </si>
  <si>
    <t>9.Támogatási célú előlegekkel kapcsolatos elszámolási követelések</t>
  </si>
  <si>
    <t>09.</t>
  </si>
  <si>
    <t>10. Egyéb függő követelések</t>
  </si>
  <si>
    <t>11. Biztos (jövőbeni) követelések</t>
  </si>
  <si>
    <t xml:space="preserve">   </t>
  </si>
  <si>
    <t>Sor-</t>
  </si>
  <si>
    <t>Források</t>
  </si>
  <si>
    <t>szám</t>
  </si>
  <si>
    <t xml:space="preserve">G) Saját tőke </t>
  </si>
  <si>
    <t>76.</t>
  </si>
  <si>
    <t>I. Nemzeti vagyon induláskori értéke</t>
  </si>
  <si>
    <t>77.</t>
  </si>
  <si>
    <t>II. Nemzeti vagyon változásai</t>
  </si>
  <si>
    <t>78.</t>
  </si>
  <si>
    <t>III. Egyéb eszközök induláskori értéke és változásai</t>
  </si>
  <si>
    <t>79.</t>
  </si>
  <si>
    <t>IV. Felhalmozott eredmény</t>
  </si>
  <si>
    <t>80.</t>
  </si>
  <si>
    <t>V. Eszközök értékhelybítésének forrása</t>
  </si>
  <si>
    <t>81.</t>
  </si>
  <si>
    <t>VI. Mérleg szerinti eredmény</t>
  </si>
  <si>
    <t>82.</t>
  </si>
  <si>
    <t>H) Kötelezettségek</t>
  </si>
  <si>
    <t>83.</t>
  </si>
  <si>
    <t>I. Kölségvetési évben esedékes kötelezettségek</t>
  </si>
  <si>
    <t>84.</t>
  </si>
  <si>
    <t>II. Költségvetési évet követően esedékes kötelezettségek</t>
  </si>
  <si>
    <t>85.</t>
  </si>
  <si>
    <t>III. Kötelezettségjellegű sajátos elszámolások</t>
  </si>
  <si>
    <t>86.</t>
  </si>
  <si>
    <t>I) Kincstári számlavezetéssel kapcsolatos elszámolások</t>
  </si>
  <si>
    <t>87.</t>
  </si>
  <si>
    <t>J) Passzív időbeli elhatárolások</t>
  </si>
  <si>
    <t>88.</t>
  </si>
  <si>
    <t>Források összesen:</t>
  </si>
  <si>
    <t>89.</t>
  </si>
  <si>
    <t>Könyvviteli mérlegen kívüli függő kötelezettségek</t>
  </si>
  <si>
    <t>1. Kezességgel-, garanciavállalással kapcsolatos függő kötelezettségek</t>
  </si>
  <si>
    <t>2. Peres ügyekkel kapcsolatos függő kötelezettségek</t>
  </si>
  <si>
    <t>3. El nem ismert tartozások</t>
  </si>
  <si>
    <t>4. Támogatási célú előlegekkel kapcsolatos elszámolási kötelezettségek</t>
  </si>
  <si>
    <t>5. Egyéb függő kötelezettségek</t>
  </si>
  <si>
    <t xml:space="preserve"> Kimutatás az immateriális javak, tárgyi eszközök koncesszióba, vagyonkezelésbe adott eszközök állományának alakulásáról (Ft)</t>
  </si>
  <si>
    <t>#</t>
  </si>
  <si>
    <t>Immateriális javak</t>
  </si>
  <si>
    <t>Ingatlanok és kapcsolódó vagyoni értékű jogok</t>
  </si>
  <si>
    <t>Gépek, berendezések, felszerelések, járművek</t>
  </si>
  <si>
    <t>Tenyészállatok</t>
  </si>
  <si>
    <t>Beruházások és felújítások</t>
  </si>
  <si>
    <t>Koncesszióba, vagyonkezelésbe adott eszközök</t>
  </si>
  <si>
    <t>Összesen (=3+4+5+6+7+8)</t>
  </si>
  <si>
    <t>01</t>
  </si>
  <si>
    <t>Tárgyévi nyitó állomány (előző évi záró állomány)</t>
  </si>
  <si>
    <t>02</t>
  </si>
  <si>
    <t>Immateriális javak beszerzése, nem aktivált beruházások</t>
  </si>
  <si>
    <t>04</t>
  </si>
  <si>
    <t>Beruházásokból, felújításokból aktivált érték</t>
  </si>
  <si>
    <t>07</t>
  </si>
  <si>
    <t>08</t>
  </si>
  <si>
    <t>Összes növekedés  (=02+…+07)</t>
  </si>
  <si>
    <t>Egyéb csökkenés</t>
  </si>
  <si>
    <t>14</t>
  </si>
  <si>
    <t>Összes csökkenés (=09+…+13)</t>
  </si>
  <si>
    <t>15</t>
  </si>
  <si>
    <t>Bruttó érték összesen (=01+08-14)</t>
  </si>
  <si>
    <t>16</t>
  </si>
  <si>
    <t>Terv szerinti értékcsökkenés nyitó állománya</t>
  </si>
  <si>
    <t>17</t>
  </si>
  <si>
    <t>Terv szerinti értékcsökkenés növekedése</t>
  </si>
  <si>
    <t>19</t>
  </si>
  <si>
    <t>Terv szerinti értékcsökkenés záró állománya  (=16+17-18)</t>
  </si>
  <si>
    <t>24</t>
  </si>
  <si>
    <t>Értékcsökkenés összesen (=19+23)</t>
  </si>
  <si>
    <t>25</t>
  </si>
  <si>
    <t>Eszközök nettó értéke (=15-24)</t>
  </si>
  <si>
    <t>26</t>
  </si>
  <si>
    <t>Teljesen (0-ig) leírt eszközök bruttó értéke</t>
  </si>
  <si>
    <t>Székhely</t>
  </si>
  <si>
    <t>100%-os önkormányzati részesedés</t>
  </si>
  <si>
    <t>összesen:</t>
  </si>
  <si>
    <t>75% feletti önkormányzati részesedés</t>
  </si>
  <si>
    <t>50% feletti önkormányzati részesedés</t>
  </si>
  <si>
    <t>25% feletti önkormányzati részesedés</t>
  </si>
  <si>
    <t>25% alatti önkormányzati részesedés</t>
  </si>
  <si>
    <t>Bakonykarszt Zrt.</t>
  </si>
  <si>
    <t>8200. Veszprém, Pápai u. 41.</t>
  </si>
  <si>
    <t>Közvil Zrt.</t>
  </si>
  <si>
    <t>8800. Nagykanizsa, Csengery u. 9.</t>
  </si>
  <si>
    <t>Részesedések mindösszesen:</t>
  </si>
  <si>
    <t>Kárpótlási jegyek</t>
  </si>
  <si>
    <t>Mindösszesen:</t>
  </si>
  <si>
    <t>A HELYI ÖNKORMÁNYZAT TULAJDONÁBAN ÁLLÓ GAZDÁLKODÓ SZERVEZETEK MŰKÖDÉSÉBŐL SZÁRMAZÓ KÖTELEZETTSÉGEK</t>
  </si>
  <si>
    <t>Kötelezettség a részesedés arányában    2017.12.31.</t>
  </si>
  <si>
    <t>Érték 2017.12.31. (Ft)</t>
  </si>
  <si>
    <t>Érték 2018.12.31. (Ft)</t>
  </si>
  <si>
    <t>Kötelezettség a részesedés arányában    2018.12.31.</t>
  </si>
  <si>
    <t>Összeg (Ft)</t>
  </si>
  <si>
    <t>Pénzkészlet tárgyidőszak elején</t>
  </si>
  <si>
    <t>Költségvetési bevételek                                                                                         (+)</t>
  </si>
  <si>
    <t>03</t>
  </si>
  <si>
    <t>Finanszírozási bevételek    (kivéve maradvány igénybevétel)                                   (+)</t>
  </si>
  <si>
    <t>Költségvetési kiadások                                                                                          (-)</t>
  </si>
  <si>
    <t>05</t>
  </si>
  <si>
    <t>Finanszírozási kiadások                                                                                         (-)</t>
  </si>
  <si>
    <t>06</t>
  </si>
  <si>
    <t>Sajátos  elszámolások                                                                                          (+/-)</t>
  </si>
  <si>
    <t>Kapott előlegek                                                                                                   (+/-)</t>
  </si>
  <si>
    <t>Pénzkészlet tárgyidőszak végén</t>
  </si>
  <si>
    <t>2018. év tény</t>
  </si>
  <si>
    <t>2018. év terv</t>
  </si>
  <si>
    <t>Terv összesen</t>
  </si>
  <si>
    <t>Előző időszak (Ft)</t>
  </si>
  <si>
    <t>Módosítások (+/-)</t>
  </si>
  <si>
    <t>Tárgyi időszak (Ft)</t>
  </si>
  <si>
    <t>A/I/2 Szellemi termékek</t>
  </si>
  <si>
    <t>A/I Immateriális javak (=A/I/1+A/I/2+A/I/3)</t>
  </si>
  <si>
    <t>A/II/1 Ingatlanok és a kapcsolódó vagyoni értékű jogok</t>
  </si>
  <si>
    <t>A/II/2 Gépek, berendezések, felszerelések, járművek</t>
  </si>
  <si>
    <t>A/II/4 Beruházások, felújítások</t>
  </si>
  <si>
    <t>10</t>
  </si>
  <si>
    <t>A/II Tárgyi eszközök  (=A/II/1+...+A/II/5)</t>
  </si>
  <si>
    <t>11</t>
  </si>
  <si>
    <t>A/III/1 Tartós részesedések (=A/III/1a+…+A/III/1e)</t>
  </si>
  <si>
    <t>A/III/1e - ebből: egyéb tartós részesedések</t>
  </si>
  <si>
    <t>21</t>
  </si>
  <si>
    <t>A/III Befektetett pénzügyi eszközök (=A/III/1+A/III/2+A/III/3)</t>
  </si>
  <si>
    <t>28</t>
  </si>
  <si>
    <t>A) NEMZETI VAGYONBA TARTOZÓ BEFEKTETETT ESZKÖZÖK (=A/I+A/II+A/III+A/IV)</t>
  </si>
  <si>
    <t>29</t>
  </si>
  <si>
    <t>B/I/1 Vásárolt készletek</t>
  </si>
  <si>
    <t>34</t>
  </si>
  <si>
    <t>B/I Készletek (=B/I/1+…+B/I/5)</t>
  </si>
  <si>
    <t>43</t>
  </si>
  <si>
    <t>B) NEMZETI VAGYONBA TARTOZÓ FORGÓESZKÖZÖK (= B/I+B/II)</t>
  </si>
  <si>
    <t>47</t>
  </si>
  <si>
    <t>C/II/1 Forintpénztár</t>
  </si>
  <si>
    <t>50</t>
  </si>
  <si>
    <t>C/II Pénztárak, csekkek, betétkönyvek (=C/II/1+C/II/2+C/II/3)</t>
  </si>
  <si>
    <t>51</t>
  </si>
  <si>
    <t>C/III/1 Kincstáron kívüli forintszámlák</t>
  </si>
  <si>
    <t>53</t>
  </si>
  <si>
    <t>C/III Forintszámlák (=C/III/1+C/III/2)</t>
  </si>
  <si>
    <t>57</t>
  </si>
  <si>
    <t>C) PÉNZESZKÖZÖK (=C/I+…+C/IV)</t>
  </si>
  <si>
    <t>62</t>
  </si>
  <si>
    <t>D/I/3 Költségvetési évben esedékes követelések közhatalmi bevételre (=D/I/3a+…+D/I/3f)</t>
  </si>
  <si>
    <t>66</t>
  </si>
  <si>
    <t>D/I/3d - ebből: költségvetési évben esedékes követelések vagyoni típusú adókra</t>
  </si>
  <si>
    <t>67</t>
  </si>
  <si>
    <t>D/I/3e - ebből: költségvetési évben esedékes követelések termékek és szolgáltatások adóira</t>
  </si>
  <si>
    <t>68</t>
  </si>
  <si>
    <t>D/I/3f - ebből: költségvetési évben esedékes követelések egyéb közhatalmi bevételekre</t>
  </si>
  <si>
    <t>69</t>
  </si>
  <si>
    <t>D/I/4 Költségvetési évben esedékes követelések működési bevételre (=D/I/4a+…+D/I/4i)</t>
  </si>
  <si>
    <t>70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</si>
  <si>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</si>
  <si>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</si>
  <si>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D/I/4c - ebből: költségvetési évben esedékes követelések ellátási díjakra</t>
  </si>
  <si>
    <t>73</t>
  </si>
  <si>
    <t>D/I/4d - ebből: költségvetési évben esedékes követelések kiszámlázott általános forgalmi adóra</t>
  </si>
  <si>
    <t>D/I/6 Költségvetési évben esedékes követelések működési célú átvett pénzeszközre (&gt;=D/I/6a+D/I/6b+D/I/6c</t>
  </si>
  <si>
    <t>D/I/6c - ebből: költségvetési évben esedékes követelések működési célú visszatérítendő támogatások, kölcsönök visszatérülésére államháztartáson kívülről</t>
  </si>
  <si>
    <t>D/I/7 Költségvetési évben esedékes követelések felhalmozási célú átvett pénzeszközre(&gt;=D/I/7a+D/I/7b+D/I/7c)</t>
  </si>
  <si>
    <t>101</t>
  </si>
  <si>
    <t>D/I Költségvetési évben esedékes követelések (=D/I/1+…+D/I/8)</t>
  </si>
  <si>
    <t>152</t>
  </si>
  <si>
    <t>D/III/4 Forgótőke elszámolása</t>
  </si>
  <si>
    <t>158</t>
  </si>
  <si>
    <t>D/III Követelés jellegű sajátos elszámolások (=D/III/1+…+D/III/9)</t>
  </si>
  <si>
    <t>159</t>
  </si>
  <si>
    <t>D) KÖVETELÉSEK  (=D/I+D/II+D/III)</t>
  </si>
  <si>
    <t>E/I/2 Más előzetesen felszámított levonható általános forgalmi adó</t>
  </si>
  <si>
    <t>E/I Előzetesen felszámított általános forgalmi adó elszámolása (=E/I/1+…+E/I/4)</t>
  </si>
  <si>
    <t>E/II/2 Más fizetendő általános forgalmi adó</t>
  </si>
  <si>
    <t>Előző időszak</t>
  </si>
  <si>
    <t>Tárgyi időszak</t>
  </si>
  <si>
    <t>E/II Fizetendő általános forgalmi adó elszámolása (=E/II/1+…+E/II/2)</t>
  </si>
  <si>
    <t>171</t>
  </si>
  <si>
    <t>E) EGYÉB SAJÁTOS ELSZÁMOLÁSOK (=E/I+E/II+E/III)</t>
  </si>
  <si>
    <t>173</t>
  </si>
  <si>
    <t>F/2 Költségek, ráfordítások aktív időbeli elhatárolása</t>
  </si>
  <si>
    <t>175</t>
  </si>
  <si>
    <t>F) AKTÍV IDŐBELI  ELHATÁROLÁSOK  (=F/1+F/2+F/3)</t>
  </si>
  <si>
    <t>176</t>
  </si>
  <si>
    <t>ESZKÖZÖK ÖSSZESEN (=A+B+C+D+E+F)</t>
  </si>
  <si>
    <t>177</t>
  </si>
  <si>
    <t>G/I  Nemzeti vagyon induláskori értéke</t>
  </si>
  <si>
    <t>G/II Nemzeti vagyon változásai</t>
  </si>
  <si>
    <t>181</t>
  </si>
  <si>
    <t>G/III/3 Pénzeszközön kívüli egyéb eszközök induláskori értéke és változásai</t>
  </si>
  <si>
    <t>182</t>
  </si>
  <si>
    <t>G/III Egyéb eszközök induláskori értéke és változásai (=G/III/1+G/III/2+G/III/3)</t>
  </si>
  <si>
    <t>183</t>
  </si>
  <si>
    <t>G/IV Felhalmozott eredmény</t>
  </si>
  <si>
    <t>185</t>
  </si>
  <si>
    <t>G/VI Mérleg szerinti eredmény</t>
  </si>
  <si>
    <t>186</t>
  </si>
  <si>
    <t>G/ SAJÁT TŐKE  (= G/I+…+G/VI)</t>
  </si>
  <si>
    <t>H/I/1 Költségvetési évben esedékes kötelezettségek személyi juttatásokra</t>
  </si>
  <si>
    <t>189</t>
  </si>
  <si>
    <t>H/I/3 Költségvetési évben esedékes kötelezettségek dologi kiadásokra</t>
  </si>
  <si>
    <t>212</t>
  </si>
  <si>
    <t>H/I Költségvetési évben esedékes kötelezettségek (=H/I/1+…+H/I/9)</t>
  </si>
  <si>
    <t>215</t>
  </si>
  <si>
    <t>H/II/3 Költségvetési évet követően esedékes kötelezettségek dologi kiadásokra</t>
  </si>
  <si>
    <t>H/II/7 Költségvetési évet követően esedékes kötelezettségek felújításokra</t>
  </si>
  <si>
    <t>225</t>
  </si>
  <si>
    <t>H/II/9 Költségvetési évet követően esedékes kötelezettségek finanszírozási kiadásokra (&gt;=H/II/9a+…+H/II/9j)</t>
  </si>
  <si>
    <t>H/II/9e - ebből: költségvetési évet követően esedékes kötelezettségek államháztartáson belüli megelőlegezések visszafizetésére</t>
  </si>
  <si>
    <t>236</t>
  </si>
  <si>
    <t>H/II Költségvetési évet követően esedékes kötelezettségek (=H/II/1+…+H/II/9)</t>
  </si>
  <si>
    <t>237</t>
  </si>
  <si>
    <t>H/III/1 Kapott előlegek</t>
  </si>
  <si>
    <t>H/III/8 Letétre, megőrzésre, fedezetkezelésre átvett pénzeszközök, biztosítékok</t>
  </si>
  <si>
    <t>247</t>
  </si>
  <si>
    <t>H/III Kötelezettség jellegű sajátos elszámolások (=H/III/1+…+H/III/10)</t>
  </si>
  <si>
    <t>248</t>
  </si>
  <si>
    <t>H) KÖTELEZETTSÉGEK (=H/I+H/II+H/III)</t>
  </si>
  <si>
    <t>251</t>
  </si>
  <si>
    <t>J/2 Költségek, ráfordítások passzív időbeli elhatárolása</t>
  </si>
  <si>
    <t>252</t>
  </si>
  <si>
    <t>J/3 Halasztott eredményszemléletű bevételek</t>
  </si>
  <si>
    <t>253</t>
  </si>
  <si>
    <t>J) PASSZÍV IDŐBELI ELHATÁROLÁSOK (=J/1+J/2+J/3)</t>
  </si>
  <si>
    <t>254</t>
  </si>
  <si>
    <t>FORRÁSOK ÖSSZESEN (=G+H+I+J)</t>
  </si>
  <si>
    <t>01 Közhatalmi eredményszemléletű bevételek</t>
  </si>
  <si>
    <t>02 Eszközök és szolgáltatások értékesítése nettó eredményszemléletű bevételei</t>
  </si>
  <si>
    <t>03 Tevékenység egyéb nettó eredményszemléletű bevételei</t>
  </si>
  <si>
    <t>I Tevékenység nettó eredményszemléletű bevétele (=01+02+03)</t>
  </si>
  <si>
    <t>06 Központi működési célú támogatások eredményszemléletű bevételei</t>
  </si>
  <si>
    <t>09</t>
  </si>
  <si>
    <t>07 Egyéb működési célú támogatások eredményszemléletű bevételei</t>
  </si>
  <si>
    <t>08 Felhalmozási célú támogatások eredményszemléletű bevételei</t>
  </si>
  <si>
    <t>09 Különféle egyéb eredményszemléletű bevételek</t>
  </si>
  <si>
    <t>12</t>
  </si>
  <si>
    <t>III Egyéb eredményszemléletű bevételek (=06+07+08+09)</t>
  </si>
  <si>
    <t>13</t>
  </si>
  <si>
    <t>10 Anyagköltség</t>
  </si>
  <si>
    <t>11 Igénybe vett szolgáltatások értéke</t>
  </si>
  <si>
    <t>13 Eladott (közvetített) szolgáltatások értéke</t>
  </si>
  <si>
    <t>IV Anyagjellegű ráfordítások (=10+11+12+13)</t>
  </si>
  <si>
    <t>18</t>
  </si>
  <si>
    <t>14 Bérköltség</t>
  </si>
  <si>
    <t>15 Személyi jellegű egyéb kifizetések</t>
  </si>
  <si>
    <t>20</t>
  </si>
  <si>
    <t>16 Bérjárulékok</t>
  </si>
  <si>
    <t>V Személyi jellegű ráfordítások (=14+15+16)</t>
  </si>
  <si>
    <t>22</t>
  </si>
  <si>
    <t>VI Értékcsökkenési leírás</t>
  </si>
  <si>
    <t>23</t>
  </si>
  <si>
    <t>VII Egyéb ráfordítások</t>
  </si>
  <si>
    <t>A)  TEVÉKENYSÉGEK EREDMÉNYE (=I±II+III-IV-V-VI-VII)</t>
  </si>
  <si>
    <t>20 Egyéb kapott (járó) kamatok és kamatjellegű eredményszemléletű bevételek</t>
  </si>
  <si>
    <t>21 Pénzügyi műveletek egyéb eredményszemléletű bevételei</t>
  </si>
  <si>
    <t>32</t>
  </si>
  <si>
    <t>VIII Pénzügyi műveletek eredményszemléletű bevételei (=17+18+19+20+21)</t>
  </si>
  <si>
    <t>24 Fizetendő kamatok és kamat jellegű ráfordítások</t>
  </si>
  <si>
    <t>IX Pénzügyi műveletek ráfordításai (=22+23+24+25+26)</t>
  </si>
  <si>
    <t>B)  PÉNZÜGYI MŰVELETEK EREDMÉNYE (=VIII-IX)</t>
  </si>
  <si>
    <t>44</t>
  </si>
  <si>
    <t>C)  MÉRLEG SZERINTI EREDMÉNY (=±A±B)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</si>
  <si>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</si>
  <si>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</si>
  <si>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</si>
  <si>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</si>
  <si>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</si>
  <si>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</si>
  <si>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</si>
  <si>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C)        Összes maradvány (=A+B)</t>
  </si>
  <si>
    <t>D)        Alaptevékenység kötelezettségvállalással terhelt maradványa</t>
  </si>
  <si>
    <t>E)        Alaptevékenység szabad maradványa (=A-D)</t>
  </si>
  <si>
    <t>H/I/7 Költségvetési évben esedékes kötelezettségek felújításokra</t>
  </si>
  <si>
    <t>D/II/3 Költségvetési évet követően esedékes követelések közhatalmi bevételre (=D/II/3a+…+D/II/3f)</t>
  </si>
  <si>
    <t>D/II/3d - ebből: költségvetési évet követően esedékes követelések vagyoni típusú adókra</t>
  </si>
  <si>
    <t>D/II/3e - ebből: költségvetési évet követően esedékes követelések termékek és szolgáltatások adóira</t>
  </si>
  <si>
    <t>D/II Költségvetési évet követően esedékes követelések (=D/II/1+…+D/II/8)</t>
  </si>
  <si>
    <t>Értékesítés</t>
  </si>
  <si>
    <t>A központi költségvetésből támogatásként rendelkezésre bocsátott összeg</t>
  </si>
  <si>
    <t>Az önkormányzat által az adott célra ténylegesen felhasznált összeg</t>
  </si>
  <si>
    <t>Az önkormányzat által fel nem használt, de a következő évben jogszerűen felhasználható összeg</t>
  </si>
  <si>
    <t>Eltérés (=3-4-5)</t>
  </si>
  <si>
    <t>sa</t>
  </si>
  <si>
    <t>Támogatás évközi változása - Május 15.</t>
  </si>
  <si>
    <t>Tényleges támogatás</t>
  </si>
  <si>
    <t>Évvégi eltérés (+,-) mutatószám szerinti támogatás (=6-(3+4+5))</t>
  </si>
  <si>
    <t>A 05. űrlap alapján a támogatási jogcímhez kapcsolódó kormányzati funkció szerinti kiadások összege</t>
  </si>
  <si>
    <t>Többlettámogatás (ha a 7-6+9 &gt;0, akkor 7-6+9; egyébként 0)</t>
  </si>
  <si>
    <t>Visszafizetési kötelezettség (ha a 7-6+9 &lt;0, akkor 7-6+9 abszolútértéke; egyébként 0)</t>
  </si>
  <si>
    <t>2. melléklet I.6. Polgármesteri illetmény támogatása</t>
  </si>
  <si>
    <t>2. melléklet III.1. Szociális ágazati  összevont pótlék</t>
  </si>
  <si>
    <t>2. melléklet III.2. A települési önkormányzatok szociális feladatainak egyéb támogatása</t>
  </si>
  <si>
    <t>2. melléklet IV.1.d) Települési önkormányzatok nyilvános könyvtári és közművelődési feladatainak támogatása</t>
  </si>
  <si>
    <t>2. melléklet IV.1. Könyvtári, közművelődési és múzeumi feladatok támogatása (5+…+13)</t>
  </si>
  <si>
    <t>3. melléklet I.9. A települési önkormányzatok szociális célú tüzelőanyag vásárlásához kapcsolódó támogatása</t>
  </si>
  <si>
    <t>Mindösszesen (=1+2+3+4+14+18+19+36+52+…+124)</t>
  </si>
  <si>
    <t>I.1. A települési  önkormányzatok működésének támogatása 09 01 01 01 00</t>
  </si>
  <si>
    <t>I.3. Határátkelőhelyek fenntartásának támogatása 09 01 01 03 00</t>
  </si>
  <si>
    <t>Az önkormányzatok általános, köznevelési és szociális feladataihoz kapcsolódó támogatások elszámolása</t>
  </si>
  <si>
    <t xml:space="preserve">A helyi önkormányzatok kiegészítő támogatásainak és egyéb kötött felhasználású támogatásainak elszámolása </t>
  </si>
  <si>
    <t>Állomány 2018.12.31.</t>
  </si>
  <si>
    <t>AZ ÖNKORMÁNYZAT MÉRLEGE 2019. ÉV</t>
  </si>
  <si>
    <t>2019. évi eredeti előirányzat</t>
  </si>
  <si>
    <t>2019. évi módosított előirányzat IV.</t>
  </si>
  <si>
    <t>2019. évi teljesítés</t>
  </si>
  <si>
    <t>MŰKÖDÉSI KIADÁSOK 2019. ÉV</t>
  </si>
  <si>
    <t>A/I/1 Vagyoni értékű jogok</t>
  </si>
  <si>
    <t>AZ ÖNKORMÁNYZAT EREDMÉNYKIMUTATÁSA 2019. ÉV</t>
  </si>
  <si>
    <t>AZ ÖNKORMÁNYZAT MARADVÁNYKIMUTATÁSA 2019. ÉV</t>
  </si>
  <si>
    <t>Bevétele és kiadások mérlege 2019. év</t>
  </si>
  <si>
    <t xml:space="preserve"> Az Önkormányzat felhalmozási bevételei és kiadásai  2019. év</t>
  </si>
  <si>
    <t xml:space="preserve"> Az Önkormányzat  kötelező feladatok bevételei és kiadásai  2019. év</t>
  </si>
  <si>
    <t>2019.12.31.-ig</t>
  </si>
  <si>
    <t>2019. évi költségvetést terhelő</t>
  </si>
  <si>
    <t>2023.</t>
  </si>
  <si>
    <t>2023. után</t>
  </si>
  <si>
    <t>Az önkormányzat által adott közvetett támogatások (kedvezmények) 2019. év</t>
  </si>
  <si>
    <t xml:space="preserve"> Az Önkormányzat önként vállalt feladatok bevételei és kiadásai  2019. év</t>
  </si>
  <si>
    <t xml:space="preserve"> Az Önkormányzat államigazgatási feladatok bevételei és kiadásai  2019. év</t>
  </si>
  <si>
    <t>FELHALMOZÁSI KIADÁSOK 2019. ÉV</t>
  </si>
  <si>
    <t>2019. év tény</t>
  </si>
  <si>
    <t>2022. év terv</t>
  </si>
  <si>
    <t xml:space="preserve">Adósságot keletkeztető ügyletekből és kezességvállalásokból fennálló kötelezettségek </t>
  </si>
  <si>
    <t>Forgalom 2019. év</t>
  </si>
  <si>
    <t>Állomány 2019.12.31.</t>
  </si>
  <si>
    <t>INGATLANVAGYON BRUTTÓ ÉRTÉK 2019. ÉV (FT)</t>
  </si>
  <si>
    <t>VAGYONKIMUTATÁS 2019. ÉV</t>
  </si>
  <si>
    <t>RÉSZESEDÉSEK ÉS ÉRTÉKPAPÍROK ÁLLOMÁNYA 2019. ÉV</t>
  </si>
  <si>
    <t>A 2019. december 31.-i adatok nem minden esetben állnak rendelkezésre, ezért az előző évi adatokat szerepeltettük.</t>
  </si>
  <si>
    <t>PÉNZESZKÖZÖK VÁLTOZÁSA 2019. ÉV</t>
  </si>
  <si>
    <t>EURÓPAI UNIÓS TÁMOGATÁSSAL MEGVALÓSULÓ PROGRAMOK BEVÉTELEI ÉS KIADÁSAI 2019. ÉV</t>
  </si>
  <si>
    <t xml:space="preserve">   6.1. Társadalombiztosítás pénzügyi alapjai</t>
  </si>
  <si>
    <t xml:space="preserve">   6.2. Közfoglalkoztatási támogatás</t>
  </si>
  <si>
    <t xml:space="preserve">   6.3. 2018. évi elszámolás KÖH</t>
  </si>
  <si>
    <t xml:space="preserve">   6.4. Szociális ágazati összevont pótlék</t>
  </si>
  <si>
    <t xml:space="preserve">   6.3. EU-s programok támogatása</t>
  </si>
  <si>
    <t>1.1. Felhalmozási célú központosított támogatások</t>
  </si>
  <si>
    <t xml:space="preserve">  2. Ingatlanok értékesítése</t>
  </si>
  <si>
    <t xml:space="preserve">  3. Egyéb tárgyi eszközök értékesítése</t>
  </si>
  <si>
    <t>2. Működési célú visszatérítendő támogatások, kölcsönök visszatérülése államháztartáson kívülről</t>
  </si>
  <si>
    <t>I. Személyi juttatások</t>
  </si>
  <si>
    <t xml:space="preserve">Személyi juttatások                                                                    </t>
  </si>
  <si>
    <t xml:space="preserve">EFOP személyi juttatások                                                                    </t>
  </si>
  <si>
    <t xml:space="preserve">Munkaadót terhelő járulékok                                                                              </t>
  </si>
  <si>
    <t xml:space="preserve">EFOP Munkaadót terhelő járulékok                                                                              </t>
  </si>
  <si>
    <t xml:space="preserve">Működési célú előzetesen felszámított ÁFA                          </t>
  </si>
  <si>
    <t>Céltartalék - 2020. évi megelőlegezés</t>
  </si>
  <si>
    <t>Céltartalék - falugondnok kiegészítő támogatása</t>
  </si>
  <si>
    <t>Pécselyi Református Egyházközség</t>
  </si>
  <si>
    <t xml:space="preserve">Egyéb felhalmozási célú támogatás ÁHB </t>
  </si>
  <si>
    <t>IV. Egyéb működési célú kiadások</t>
  </si>
  <si>
    <t>Ingatlanok beszerzése</t>
  </si>
  <si>
    <t>Eszközbeszerzés egészségügyi ellátáshoz</t>
  </si>
  <si>
    <t>Informatikai eszközök beszerzése</t>
  </si>
  <si>
    <t>Monitor beszerzése - hivatal</t>
  </si>
  <si>
    <t>Temető fejlesztése</t>
  </si>
  <si>
    <t>Közvilágítás bővítése</t>
  </si>
  <si>
    <t>Hivatal egyéb tárgyi eszközök beszerzése</t>
  </si>
  <si>
    <t>Projektor beszerzése</t>
  </si>
  <si>
    <t>Katolikus temető fa ravatalozó</t>
  </si>
  <si>
    <t>Járda javítás iskola előtt</t>
  </si>
  <si>
    <t>Fodrászat ablak csere</t>
  </si>
  <si>
    <t>Óvodafelújítás</t>
  </si>
  <si>
    <t>EFOP felújítás</t>
  </si>
  <si>
    <t>Egyéb növekedés</t>
  </si>
  <si>
    <t>Nem aktivált felújítások</t>
  </si>
  <si>
    <t>3. melléklet I. Helyi önkormányzatok működési célú költségvetési támogatásai összesen (20+….+ 34)</t>
  </si>
  <si>
    <t>30. cím Egyes önkormányzatok feladatainak támogatása</t>
  </si>
  <si>
    <t>37. cím A minimálbér és a garantált bérminimum emelés hatásának kompenzációja</t>
  </si>
  <si>
    <t>35. cím A falu- és tanyagondnoki szolgálat kiegészítő támogatása</t>
  </si>
  <si>
    <t>Támogatás évközi változása - Október 7.</t>
  </si>
  <si>
    <t>Költségvetési törvény szerint igényelt támogatás</t>
  </si>
  <si>
    <t>Az önkormányzat által az adott célra december 31-ig ténylegesen felhasznált összeg (6. és 8. oszlop közül a kisebb érték)</t>
  </si>
  <si>
    <t>11/A 92. sor szerinti 37. A minimálbér és a garantált bérminimum emelés hatásának kompenzációja címen nyújtott támogatás</t>
  </si>
  <si>
    <t>12. oszlop szerinti támogatásból az adott célra december 31-ig ténylegesen felhasznált összeg</t>
  </si>
  <si>
    <t>III.3. Egyes szociális és gyermekjóléti feladatok támogatása - család és gyermekjóléti szolgálat/központ kivételével 09 01 03 03 02</t>
  </si>
  <si>
    <t>III.5.a Intézményi gyermekétkeztetés támogatása 09 01 03 05 01</t>
  </si>
  <si>
    <t>Összesen  (=1+…+11)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</si>
</sst>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F_t_-;\-* #,##0.00\ _F_t_-;_-* &quot;-&quot;??\ _F_t_-;_-@_-"/>
    <numFmt numFmtId="165" formatCode="mmm\ d/"/>
    <numFmt numFmtId="166" formatCode="_-* #,##0\ _F_t_-;\-* #,##0\ _F_t_-;_-* &quot;-&quot;??\ _F_t_-;_-@_-"/>
    <numFmt numFmtId="167" formatCode="#\ ##0"/>
    <numFmt numFmtId="168" formatCode="0.0"/>
  </numFmts>
  <fonts count="41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 CE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 CE"/>
      <charset val="238"/>
    </font>
    <font>
      <sz val="10"/>
      <name val="Times New Roman CE"/>
      <family val="1"/>
      <charset val="238"/>
    </font>
    <font>
      <b/>
      <i/>
      <u/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name val="MS Sans Serif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22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0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6" fillId="22" borderId="0" applyNumberFormat="0" applyBorder="0" applyAlignment="0" applyProtection="0"/>
    <xf numFmtId="0" fontId="4" fillId="7" borderId="1" applyNumberFormat="0" applyAlignment="0" applyProtection="0"/>
    <xf numFmtId="0" fontId="18" fillId="23" borderId="1" applyNumberFormat="0" applyAlignment="0" applyProtection="0"/>
    <xf numFmtId="0" fontId="9" fillId="24" borderId="2" applyNumberFormat="0" applyAlignment="0" applyProtection="0"/>
    <xf numFmtId="0" fontId="5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ill="0" applyBorder="0" applyAlignment="0" applyProtection="0"/>
    <xf numFmtId="164" fontId="23" fillId="0" borderId="0" applyFill="0" applyBorder="0" applyAlignment="0" applyProtection="0"/>
    <xf numFmtId="0" fontId="10" fillId="0" borderId="0" applyNumberFormat="0" applyFill="0" applyBorder="0" applyAlignment="0" applyProtection="0"/>
    <xf numFmtId="0" fontId="12" fillId="25" borderId="0" applyNumberFormat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4" fillId="7" borderId="1" applyNumberFormat="0" applyAlignment="0" applyProtection="0"/>
    <xf numFmtId="0" fontId="21" fillId="26" borderId="7" applyNumberFormat="0" applyFont="0" applyAlignment="0" applyProtection="0"/>
    <xf numFmtId="0" fontId="13" fillId="27" borderId="8" applyNumberFormat="0" applyAlignment="0" applyProtection="0"/>
    <xf numFmtId="0" fontId="11" fillId="0" borderId="6" applyNumberFormat="0" applyFill="0" applyAlignment="0" applyProtection="0"/>
    <xf numFmtId="0" fontId="17" fillId="28" borderId="0" applyNumberFormat="0" applyBorder="0" applyAlignment="0" applyProtection="0"/>
    <xf numFmtId="0" fontId="21" fillId="0" borderId="0"/>
    <xf numFmtId="0" fontId="24" fillId="0" borderId="0"/>
    <xf numFmtId="0" fontId="1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5" fillId="0" borderId="0"/>
    <xf numFmtId="0" fontId="15" fillId="0" borderId="0"/>
    <xf numFmtId="0" fontId="21" fillId="0" borderId="0"/>
    <xf numFmtId="0" fontId="2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1" fillId="26" borderId="7" applyNumberFormat="0" applyFont="0" applyAlignment="0" applyProtection="0"/>
    <xf numFmtId="0" fontId="13" fillId="27" borderId="8" applyNumberFormat="0" applyAlignment="0" applyProtection="0"/>
    <xf numFmtId="0" fontId="19" fillId="0" borderId="9" applyNumberFormat="0" applyFill="0" applyAlignment="0" applyProtection="0"/>
    <xf numFmtId="0" fontId="5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21" fillId="0" borderId="0"/>
    <xf numFmtId="0" fontId="32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5" fillId="0" borderId="0"/>
    <xf numFmtId="0" fontId="1" fillId="0" borderId="0"/>
    <xf numFmtId="164" fontId="21" fillId="0" borderId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1" fillId="0" borderId="0"/>
    <xf numFmtId="0" fontId="24" fillId="0" borderId="0"/>
    <xf numFmtId="0" fontId="40" fillId="0" borderId="0"/>
  </cellStyleXfs>
  <cellXfs count="577">
    <xf numFmtId="0" fontId="0" fillId="0" borderId="0" xfId="0"/>
    <xf numFmtId="0" fontId="22" fillId="0" borderId="0" xfId="81" applyFont="1" applyFill="1" applyBorder="1" applyAlignment="1">
      <alignment horizontal="left" vertical="center" wrapText="1"/>
    </xf>
    <xf numFmtId="0" fontId="25" fillId="0" borderId="0" xfId="81" applyFont="1" applyAlignment="1">
      <alignment horizontal="center" wrapText="1"/>
    </xf>
    <xf numFmtId="0" fontId="22" fillId="0" borderId="0" xfId="81" applyFont="1"/>
    <xf numFmtId="0" fontId="22" fillId="0" borderId="14" xfId="81" applyFont="1" applyBorder="1"/>
    <xf numFmtId="3" fontId="22" fillId="0" borderId="14" xfId="81" applyNumberFormat="1" applyFont="1" applyBorder="1"/>
    <xf numFmtId="3" fontId="25" fillId="29" borderId="14" xfId="81" applyNumberFormat="1" applyFont="1" applyFill="1" applyBorder="1" applyAlignment="1">
      <alignment horizontal="right" wrapText="1"/>
    </xf>
    <xf numFmtId="0" fontId="22" fillId="0" borderId="0" xfId="71" applyFont="1"/>
    <xf numFmtId="3" fontId="22" fillId="30" borderId="14" xfId="80" applyNumberFormat="1" applyFont="1" applyFill="1" applyBorder="1" applyAlignment="1">
      <alignment horizontal="right" vertical="center" wrapText="1"/>
    </xf>
    <xf numFmtId="0" fontId="25" fillId="0" borderId="0" xfId="71" applyFont="1"/>
    <xf numFmtId="3" fontId="22" fillId="0" borderId="14" xfId="69" applyNumberFormat="1" applyFont="1" applyFill="1" applyBorder="1" applyAlignment="1">
      <alignment horizontal="right"/>
    </xf>
    <xf numFmtId="3" fontId="22" fillId="0" borderId="14" xfId="69" applyNumberFormat="1" applyFont="1" applyFill="1" applyBorder="1" applyAlignment="1"/>
    <xf numFmtId="3" fontId="25" fillId="0" borderId="0" xfId="71" applyNumberFormat="1" applyFont="1" applyBorder="1"/>
    <xf numFmtId="0" fontId="22" fillId="0" borderId="0" xfId="71" applyFont="1" applyBorder="1"/>
    <xf numFmtId="0" fontId="25" fillId="0" borderId="0" xfId="71" applyFont="1" applyBorder="1"/>
    <xf numFmtId="0" fontId="25" fillId="0" borderId="0" xfId="81" applyFont="1" applyBorder="1" applyAlignment="1">
      <alignment horizontal="center" vertical="center" wrapText="1"/>
    </xf>
    <xf numFmtId="3" fontId="25" fillId="0" borderId="0" xfId="75" applyNumberFormat="1" applyFont="1" applyBorder="1"/>
    <xf numFmtId="3" fontId="22" fillId="0" borderId="0" xfId="71" applyNumberFormat="1" applyFont="1"/>
    <xf numFmtId="0" fontId="25" fillId="0" borderId="0" xfId="78" applyFont="1" applyFill="1" applyAlignment="1">
      <alignment horizontal="center" vertical="center" wrapText="1"/>
    </xf>
    <xf numFmtId="3" fontId="22" fillId="0" borderId="0" xfId="81" applyNumberFormat="1" applyFont="1" applyFill="1" applyBorder="1" applyAlignment="1">
      <alignment horizontal="right" vertical="center" wrapText="1"/>
    </xf>
    <xf numFmtId="3" fontId="22" fillId="0" borderId="0" xfId="72" applyNumberFormat="1" applyFont="1" applyFill="1" applyBorder="1"/>
    <xf numFmtId="0" fontId="25" fillId="0" borderId="0" xfId="81" applyFont="1" applyFill="1" applyBorder="1" applyAlignment="1">
      <alignment horizontal="center" vertical="center" wrapText="1"/>
    </xf>
    <xf numFmtId="166" fontId="25" fillId="0" borderId="0" xfId="53" applyNumberFormat="1" applyFont="1" applyFill="1" applyAlignment="1">
      <alignment horizontal="center" vertical="center" wrapText="1"/>
    </xf>
    <xf numFmtId="0" fontId="25" fillId="0" borderId="0" xfId="78" applyFont="1" applyFill="1" applyBorder="1" applyAlignment="1">
      <alignment wrapText="1"/>
    </xf>
    <xf numFmtId="3" fontId="25" fillId="0" borderId="0" xfId="78" applyNumberFormat="1" applyFont="1" applyFill="1" applyBorder="1"/>
    <xf numFmtId="0" fontId="22" fillId="0" borderId="0" xfId="78" applyFont="1" applyFill="1" applyAlignment="1">
      <alignment wrapText="1"/>
    </xf>
    <xf numFmtId="0" fontId="22" fillId="0" borderId="0" xfId="78" applyFont="1" applyFill="1"/>
    <xf numFmtId="166" fontId="22" fillId="0" borderId="0" xfId="53" applyNumberFormat="1" applyFont="1" applyFill="1"/>
    <xf numFmtId="3" fontId="22" fillId="0" borderId="14" xfId="0" applyNumberFormat="1" applyFont="1" applyFill="1" applyBorder="1"/>
    <xf numFmtId="3" fontId="25" fillId="0" borderId="14" xfId="80" applyNumberFormat="1" applyFont="1" applyFill="1" applyBorder="1" applyAlignment="1">
      <alignment vertical="center" wrapText="1"/>
    </xf>
    <xf numFmtId="0" fontId="22" fillId="0" borderId="0" xfId="78" applyFont="1" applyFill="1" applyBorder="1" applyAlignment="1">
      <alignment wrapText="1"/>
    </xf>
    <xf numFmtId="0" fontId="22" fillId="0" borderId="0" xfId="78" applyFont="1" applyBorder="1" applyAlignment="1">
      <alignment wrapText="1"/>
    </xf>
    <xf numFmtId="0" fontId="22" fillId="0" borderId="0" xfId="72" applyFont="1" applyFill="1" applyBorder="1" applyAlignment="1">
      <alignment wrapText="1"/>
    </xf>
    <xf numFmtId="0" fontId="22" fillId="0" borderId="0" xfId="72" applyFont="1" applyFill="1" applyBorder="1" applyAlignment="1">
      <alignment horizontal="left" vertical="center" wrapText="1"/>
    </xf>
    <xf numFmtId="166" fontId="25" fillId="0" borderId="0" xfId="53" applyNumberFormat="1" applyFont="1" applyFill="1"/>
    <xf numFmtId="0" fontId="25" fillId="0" borderId="0" xfId="78" applyFont="1" applyFill="1"/>
    <xf numFmtId="0" fontId="22" fillId="0" borderId="18" xfId="78" applyFont="1" applyFill="1" applyBorder="1" applyAlignment="1">
      <alignment wrapText="1"/>
    </xf>
    <xf numFmtId="0" fontId="22" fillId="0" borderId="0" xfId="72" applyFont="1"/>
    <xf numFmtId="3" fontId="22" fillId="0" borderId="14" xfId="72" applyNumberFormat="1" applyFont="1" applyBorder="1"/>
    <xf numFmtId="3" fontId="25" fillId="0" borderId="14" xfId="72" applyNumberFormat="1" applyFont="1" applyBorder="1"/>
    <xf numFmtId="3" fontId="22" fillId="0" borderId="0" xfId="72" applyNumberFormat="1" applyFont="1"/>
    <xf numFmtId="3" fontId="22" fillId="30" borderId="14" xfId="72" applyNumberFormat="1" applyFont="1" applyFill="1" applyBorder="1"/>
    <xf numFmtId="3" fontId="22" fillId="0" borderId="14" xfId="72" applyNumberFormat="1" applyFont="1" applyFill="1" applyBorder="1"/>
    <xf numFmtId="0" fontId="22" fillId="0" borderId="0" xfId="72" applyFont="1" applyFill="1"/>
    <xf numFmtId="0" fontId="22" fillId="0" borderId="0" xfId="0" applyFont="1"/>
    <xf numFmtId="166" fontId="22" fillId="0" borderId="0" xfId="53" applyNumberFormat="1" applyFont="1" applyBorder="1"/>
    <xf numFmtId="0" fontId="22" fillId="0" borderId="0" xfId="81" applyFont="1" applyBorder="1"/>
    <xf numFmtId="3" fontId="22" fillId="0" borderId="0" xfId="81" applyNumberFormat="1" applyFont="1" applyBorder="1"/>
    <xf numFmtId="0" fontId="22" fillId="29" borderId="0" xfId="81" applyFont="1" applyFill="1" applyBorder="1"/>
    <xf numFmtId="0" fontId="25" fillId="29" borderId="0" xfId="81" applyFont="1" applyFill="1" applyBorder="1"/>
    <xf numFmtId="166" fontId="26" fillId="29" borderId="0" xfId="81" applyNumberFormat="1" applyFont="1" applyFill="1" applyBorder="1"/>
    <xf numFmtId="0" fontId="26" fillId="29" borderId="0" xfId="81" applyFont="1" applyFill="1" applyBorder="1"/>
    <xf numFmtId="0" fontId="26" fillId="0" borderId="0" xfId="81" applyFont="1" applyFill="1" applyBorder="1"/>
    <xf numFmtId="0" fontId="27" fillId="29" borderId="0" xfId="81" applyFont="1" applyFill="1" applyBorder="1"/>
    <xf numFmtId="0" fontId="25" fillId="29" borderId="0" xfId="81" applyFont="1" applyFill="1" applyBorder="1" applyAlignment="1">
      <alignment vertical="center"/>
    </xf>
    <xf numFmtId="0" fontId="22" fillId="29" borderId="0" xfId="81" applyFont="1" applyFill="1" applyBorder="1" applyAlignment="1">
      <alignment vertical="center" wrapText="1"/>
    </xf>
    <xf numFmtId="166" fontId="22" fillId="29" borderId="14" xfId="53" applyNumberFormat="1" applyFont="1" applyFill="1" applyBorder="1" applyAlignment="1">
      <alignment vertical="center"/>
    </xf>
    <xf numFmtId="0" fontId="22" fillId="29" borderId="0" xfId="81" applyFont="1" applyFill="1" applyBorder="1" applyAlignment="1">
      <alignment vertical="center"/>
    </xf>
    <xf numFmtId="3" fontId="25" fillId="29" borderId="0" xfId="81" applyNumberFormat="1" applyFont="1" applyFill="1" applyBorder="1" applyAlignment="1">
      <alignment vertical="center"/>
    </xf>
    <xf numFmtId="166" fontId="22" fillId="29" borderId="0" xfId="81" applyNumberFormat="1" applyFont="1" applyFill="1" applyBorder="1" applyAlignment="1">
      <alignment vertical="center"/>
    </xf>
    <xf numFmtId="3" fontId="22" fillId="29" borderId="14" xfId="81" applyNumberFormat="1" applyFont="1" applyFill="1" applyBorder="1" applyAlignment="1">
      <alignment horizontal="right" wrapText="1"/>
    </xf>
    <xf numFmtId="3" fontId="22" fillId="29" borderId="14" xfId="81" applyNumberFormat="1" applyFont="1" applyFill="1" applyBorder="1" applyAlignment="1">
      <alignment horizontal="right" vertical="center" wrapText="1"/>
    </xf>
    <xf numFmtId="0" fontId="25" fillId="0" borderId="0" xfId="81" applyFont="1" applyFill="1" applyBorder="1"/>
    <xf numFmtId="166" fontId="22" fillId="0" borderId="0" xfId="53" applyNumberFormat="1" applyFont="1"/>
    <xf numFmtId="0" fontId="22" fillId="0" borderId="0" xfId="81" applyFont="1" applyAlignment="1">
      <alignment horizontal="center" vertical="center"/>
    </xf>
    <xf numFmtId="0" fontId="25" fillId="0" borderId="0" xfId="81" applyFont="1"/>
    <xf numFmtId="0" fontId="25" fillId="0" borderId="0" xfId="81" applyFont="1" applyBorder="1"/>
    <xf numFmtId="0" fontId="25" fillId="29" borderId="0" xfId="81" applyFont="1" applyFill="1"/>
    <xf numFmtId="166" fontId="25" fillId="0" borderId="0" xfId="53" applyNumberFormat="1" applyFont="1"/>
    <xf numFmtId="166" fontId="25" fillId="0" borderId="0" xfId="81" applyNumberFormat="1" applyFont="1"/>
    <xf numFmtId="0" fontId="22" fillId="0" borderId="0" xfId="81" applyFont="1" applyAlignment="1">
      <alignment wrapText="1"/>
    </xf>
    <xf numFmtId="0" fontId="22" fillId="0" borderId="16" xfId="81" applyFont="1" applyBorder="1" applyAlignment="1">
      <alignment horizontal="left" vertical="center" wrapText="1"/>
    </xf>
    <xf numFmtId="3" fontId="22" fillId="0" borderId="0" xfId="81" applyNumberFormat="1" applyFont="1"/>
    <xf numFmtId="0" fontId="22" fillId="0" borderId="0" xfId="72" applyFont="1" applyFill="1" applyBorder="1"/>
    <xf numFmtId="0" fontId="22" fillId="0" borderId="0" xfId="72" applyFont="1" applyAlignment="1">
      <alignment wrapText="1"/>
    </xf>
    <xf numFmtId="0" fontId="22" fillId="0" borderId="0" xfId="72" applyFont="1" applyAlignment="1">
      <alignment horizontal="right" wrapText="1"/>
    </xf>
    <xf numFmtId="0" fontId="22" fillId="0" borderId="0" xfId="72" applyFont="1" applyAlignment="1">
      <alignment horizontal="right"/>
    </xf>
    <xf numFmtId="3" fontId="22" fillId="0" borderId="17" xfId="72" applyNumberFormat="1" applyFont="1" applyBorder="1"/>
    <xf numFmtId="3" fontId="22" fillId="0" borderId="14" xfId="72" applyNumberFormat="1" applyFont="1" applyBorder="1" applyAlignment="1">
      <alignment wrapText="1"/>
    </xf>
    <xf numFmtId="0" fontId="22" fillId="0" borderId="14" xfId="72" applyFont="1" applyBorder="1"/>
    <xf numFmtId="0" fontId="25" fillId="0" borderId="14" xfId="72" applyFont="1" applyBorder="1" applyAlignment="1">
      <alignment wrapText="1"/>
    </xf>
    <xf numFmtId="0" fontId="25" fillId="0" borderId="14" xfId="72" applyFont="1" applyBorder="1"/>
    <xf numFmtId="166" fontId="25" fillId="0" borderId="14" xfId="53" applyNumberFormat="1" applyFont="1" applyBorder="1"/>
    <xf numFmtId="0" fontId="25" fillId="0" borderId="0" xfId="72" applyFont="1"/>
    <xf numFmtId="166" fontId="22" fillId="0" borderId="14" xfId="53" applyNumberFormat="1" applyFont="1" applyBorder="1"/>
    <xf numFmtId="0" fontId="25" fillId="0" borderId="0" xfId="72" applyFont="1" applyBorder="1"/>
    <xf numFmtId="0" fontId="25" fillId="0" borderId="0" xfId="72" applyFont="1" applyBorder="1" applyAlignment="1">
      <alignment wrapText="1"/>
    </xf>
    <xf numFmtId="0" fontId="22" fillId="0" borderId="0" xfId="74" applyFont="1" applyAlignment="1">
      <alignment wrapText="1"/>
    </xf>
    <xf numFmtId="0" fontId="22" fillId="0" borderId="0" xfId="74" applyFont="1"/>
    <xf numFmtId="0" fontId="22" fillId="0" borderId="0" xfId="74" applyFont="1" applyAlignment="1">
      <alignment horizontal="right"/>
    </xf>
    <xf numFmtId="0" fontId="25" fillId="0" borderId="0" xfId="74" applyFont="1"/>
    <xf numFmtId="0" fontId="25" fillId="0" borderId="0" xfId="74" applyFont="1" applyBorder="1"/>
    <xf numFmtId="3" fontId="22" fillId="0" borderId="0" xfId="74" applyNumberFormat="1" applyFont="1"/>
    <xf numFmtId="0" fontId="25" fillId="0" borderId="0" xfId="74" applyFont="1" applyBorder="1" applyAlignment="1">
      <alignment wrapText="1"/>
    </xf>
    <xf numFmtId="3" fontId="25" fillId="0" borderId="0" xfId="74" applyNumberFormat="1" applyFont="1" applyBorder="1"/>
    <xf numFmtId="3" fontId="25" fillId="0" borderId="14" xfId="74" applyNumberFormat="1" applyFont="1" applyBorder="1"/>
    <xf numFmtId="3" fontId="22" fillId="0" borderId="14" xfId="74" applyNumberFormat="1" applyFont="1" applyBorder="1"/>
    <xf numFmtId="3" fontId="22" fillId="0" borderId="14" xfId="74" applyNumberFormat="1" applyFont="1" applyBorder="1" applyAlignment="1">
      <alignment wrapText="1"/>
    </xf>
    <xf numFmtId="3" fontId="22" fillId="29" borderId="14" xfId="82" applyNumberFormat="1" applyFont="1" applyFill="1" applyBorder="1" applyAlignment="1">
      <alignment horizontal="right" wrapText="1"/>
    </xf>
    <xf numFmtId="3" fontId="25" fillId="0" borderId="14" xfId="74" applyNumberFormat="1" applyFont="1" applyBorder="1" applyAlignment="1">
      <alignment wrapText="1"/>
    </xf>
    <xf numFmtId="3" fontId="22" fillId="0" borderId="14" xfId="81" applyNumberFormat="1" applyFont="1" applyFill="1" applyBorder="1" applyAlignment="1">
      <alignment vertical="center"/>
    </xf>
    <xf numFmtId="3" fontId="22" fillId="29" borderId="14" xfId="81" applyNumberFormat="1" applyFont="1" applyFill="1" applyBorder="1" applyAlignment="1">
      <alignment vertical="center"/>
    </xf>
    <xf numFmtId="3" fontId="25" fillId="0" borderId="0" xfId="71" applyNumberFormat="1" applyFont="1"/>
    <xf numFmtId="3" fontId="25" fillId="29" borderId="14" xfId="81" applyNumberFormat="1" applyFont="1" applyFill="1" applyBorder="1" applyAlignment="1">
      <alignment horizontal="right" vertical="center" wrapText="1"/>
    </xf>
    <xf numFmtId="3" fontId="22" fillId="0" borderId="14" xfId="81" applyNumberFormat="1" applyFont="1" applyBorder="1" applyAlignment="1">
      <alignment vertical="center"/>
    </xf>
    <xf numFmtId="3" fontId="25" fillId="0" borderId="14" xfId="81" applyNumberFormat="1" applyFont="1" applyBorder="1" applyAlignment="1">
      <alignment vertical="center"/>
    </xf>
    <xf numFmtId="166" fontId="25" fillId="0" borderId="14" xfId="53" applyNumberFormat="1" applyFont="1" applyBorder="1" applyAlignment="1">
      <alignment vertical="center"/>
    </xf>
    <xf numFmtId="3" fontId="28" fillId="0" borderId="14" xfId="81" applyNumberFormat="1" applyFont="1" applyFill="1" applyBorder="1" applyAlignment="1">
      <alignment vertical="center"/>
    </xf>
    <xf numFmtId="3" fontId="25" fillId="0" borderId="14" xfId="81" applyNumberFormat="1" applyFont="1" applyBorder="1" applyAlignment="1">
      <alignment horizontal="right" vertical="center" wrapText="1"/>
    </xf>
    <xf numFmtId="166" fontId="22" fillId="0" borderId="14" xfId="53" applyNumberFormat="1" applyFont="1" applyBorder="1" applyAlignment="1">
      <alignment vertical="center"/>
    </xf>
    <xf numFmtId="166" fontId="22" fillId="0" borderId="14" xfId="53" applyNumberFormat="1" applyFont="1" applyFill="1" applyBorder="1"/>
    <xf numFmtId="3" fontId="22" fillId="0" borderId="14" xfId="81" applyNumberFormat="1" applyFont="1" applyBorder="1" applyAlignment="1">
      <alignment horizontal="right" vertical="center" wrapText="1"/>
    </xf>
    <xf numFmtId="3" fontId="22" fillId="31" borderId="14" xfId="81" applyNumberFormat="1" applyFont="1" applyFill="1" applyBorder="1" applyAlignment="1">
      <alignment vertical="center"/>
    </xf>
    <xf numFmtId="166" fontId="25" fillId="29" borderId="14" xfId="53" applyNumberFormat="1" applyFont="1" applyFill="1" applyBorder="1" applyAlignment="1">
      <alignment vertical="center"/>
    </xf>
    <xf numFmtId="166" fontId="27" fillId="29" borderId="14" xfId="53" applyNumberFormat="1" applyFont="1" applyFill="1" applyBorder="1" applyAlignment="1">
      <alignment vertical="center"/>
    </xf>
    <xf numFmtId="166" fontId="25" fillId="29" borderId="14" xfId="53" applyNumberFormat="1" applyFont="1" applyFill="1" applyBorder="1"/>
    <xf numFmtId="3" fontId="22" fillId="29" borderId="14" xfId="81" applyNumberFormat="1" applyFont="1" applyFill="1" applyBorder="1"/>
    <xf numFmtId="166" fontId="22" fillId="29" borderId="14" xfId="53" applyNumberFormat="1" applyFont="1" applyFill="1" applyBorder="1" applyAlignment="1">
      <alignment vertical="center" wrapText="1"/>
    </xf>
    <xf numFmtId="3" fontId="25" fillId="0" borderId="14" xfId="69" applyNumberFormat="1" applyFont="1" applyFill="1" applyBorder="1"/>
    <xf numFmtId="3" fontId="25" fillId="0" borderId="14" xfId="69" applyNumberFormat="1" applyFont="1" applyBorder="1" applyAlignment="1"/>
    <xf numFmtId="0" fontId="25" fillId="0" borderId="14" xfId="71" applyFont="1" applyBorder="1"/>
    <xf numFmtId="3" fontId="25" fillId="0" borderId="14" xfId="69" applyNumberFormat="1" applyFont="1" applyFill="1" applyBorder="1" applyAlignment="1"/>
    <xf numFmtId="3" fontId="25" fillId="0" borderId="14" xfId="70" applyNumberFormat="1" applyFont="1" applyBorder="1" applyAlignment="1">
      <alignment wrapText="1"/>
    </xf>
    <xf numFmtId="3" fontId="22" fillId="31" borderId="14" xfId="0" applyNumberFormat="1" applyFont="1" applyFill="1" applyBorder="1"/>
    <xf numFmtId="0" fontId="29" fillId="0" borderId="0" xfId="89" applyFont="1"/>
    <xf numFmtId="0" fontId="22" fillId="0" borderId="0" xfId="89" applyFont="1" applyAlignment="1">
      <alignment horizontal="justify" wrapText="1"/>
    </xf>
    <xf numFmtId="0" fontId="29" fillId="0" borderId="0" xfId="89" applyFont="1" applyAlignment="1">
      <alignment wrapText="1"/>
    </xf>
    <xf numFmtId="0" fontId="30" fillId="0" borderId="0" xfId="89" applyFont="1"/>
    <xf numFmtId="3" fontId="29" fillId="0" borderId="0" xfId="89" applyNumberFormat="1" applyFont="1"/>
    <xf numFmtId="0" fontId="25" fillId="0" borderId="0" xfId="89" applyFont="1" applyBorder="1" applyAlignment="1">
      <alignment wrapText="1"/>
    </xf>
    <xf numFmtId="0" fontId="22" fillId="0" borderId="0" xfId="90" applyFont="1"/>
    <xf numFmtId="0" fontId="25" fillId="0" borderId="0" xfId="90" applyFont="1" applyAlignment="1">
      <alignment vertical="center"/>
    </xf>
    <xf numFmtId="0" fontId="25" fillId="0" borderId="15" xfId="91" applyFont="1" applyBorder="1" applyAlignment="1">
      <alignment horizontal="center"/>
    </xf>
    <xf numFmtId="0" fontId="25" fillId="0" borderId="23" xfId="91" applyFont="1" applyBorder="1" applyAlignment="1">
      <alignment horizontal="center"/>
    </xf>
    <xf numFmtId="0" fontId="22" fillId="0" borderId="20" xfId="91" applyFont="1" applyBorder="1"/>
    <xf numFmtId="0" fontId="22" fillId="0" borderId="24" xfId="91" applyFont="1" applyBorder="1"/>
    <xf numFmtId="0" fontId="25" fillId="0" borderId="24" xfId="91" applyFont="1" applyBorder="1" applyAlignment="1">
      <alignment horizontal="center"/>
    </xf>
    <xf numFmtId="0" fontId="25" fillId="0" borderId="17" xfId="91" applyFont="1" applyBorder="1" applyAlignment="1">
      <alignment horizontal="center"/>
    </xf>
    <xf numFmtId="0" fontId="25" fillId="0" borderId="25" xfId="91" applyFont="1" applyBorder="1" applyAlignment="1">
      <alignment horizontal="center"/>
    </xf>
    <xf numFmtId="0" fontId="25" fillId="0" borderId="17" xfId="91" applyFont="1" applyBorder="1" applyAlignment="1">
      <alignment wrapText="1"/>
    </xf>
    <xf numFmtId="0" fontId="25" fillId="0" borderId="17" xfId="91" applyFont="1" applyBorder="1"/>
    <xf numFmtId="167" fontId="25" fillId="0" borderId="17" xfId="91" applyNumberFormat="1" applyFont="1" applyBorder="1" applyAlignment="1">
      <alignment horizontal="right"/>
    </xf>
    <xf numFmtId="0" fontId="22" fillId="0" borderId="14" xfId="91" applyFont="1" applyBorder="1" applyAlignment="1">
      <alignment horizontal="center"/>
    </xf>
    <xf numFmtId="0" fontId="22" fillId="0" borderId="14" xfId="91" applyFont="1" applyBorder="1"/>
    <xf numFmtId="167" fontId="22" fillId="0" borderId="14" xfId="91" applyNumberFormat="1" applyFont="1" applyBorder="1" applyAlignment="1">
      <alignment horizontal="right"/>
    </xf>
    <xf numFmtId="0" fontId="25" fillId="0" borderId="14" xfId="91" applyFont="1" applyBorder="1" applyAlignment="1">
      <alignment horizontal="center" wrapText="1"/>
    </xf>
    <xf numFmtId="0" fontId="25" fillId="0" borderId="14" xfId="91" applyFont="1" applyBorder="1" applyAlignment="1">
      <alignment wrapText="1"/>
    </xf>
    <xf numFmtId="3" fontId="25" fillId="0" borderId="14" xfId="91" applyNumberFormat="1" applyFont="1" applyBorder="1" applyAlignment="1">
      <alignment horizontal="right"/>
    </xf>
    <xf numFmtId="0" fontId="22" fillId="0" borderId="14" xfId="90" applyFont="1" applyBorder="1"/>
    <xf numFmtId="3" fontId="22" fillId="0" borderId="14" xfId="91" applyNumberFormat="1" applyFont="1" applyBorder="1" applyAlignment="1">
      <alignment horizontal="right"/>
    </xf>
    <xf numFmtId="0" fontId="22" fillId="0" borderId="14" xfId="91" applyFont="1" applyBorder="1" applyAlignment="1">
      <alignment wrapText="1"/>
    </xf>
    <xf numFmtId="3" fontId="22" fillId="29" borderId="0" xfId="81" applyNumberFormat="1" applyFont="1" applyFill="1" applyBorder="1" applyAlignment="1">
      <alignment horizontal="right" wrapText="1"/>
    </xf>
    <xf numFmtId="0" fontId="25" fillId="0" borderId="15" xfId="91" applyFont="1" applyBorder="1" applyAlignment="1">
      <alignment horizontal="center" wrapText="1"/>
    </xf>
    <xf numFmtId="0" fontId="25" fillId="0" borderId="15" xfId="91" applyFont="1" applyBorder="1" applyAlignment="1">
      <alignment wrapText="1"/>
    </xf>
    <xf numFmtId="0" fontId="22" fillId="0" borderId="15" xfId="91" applyFont="1" applyBorder="1"/>
    <xf numFmtId="167" fontId="22" fillId="0" borderId="15" xfId="91" applyNumberFormat="1" applyFont="1" applyBorder="1" applyAlignment="1">
      <alignment horizontal="right"/>
    </xf>
    <xf numFmtId="0" fontId="25" fillId="0" borderId="14" xfId="91" applyFont="1" applyBorder="1" applyAlignment="1">
      <alignment horizontal="center"/>
    </xf>
    <xf numFmtId="0" fontId="25" fillId="0" borderId="14" xfId="91" applyFont="1" applyBorder="1"/>
    <xf numFmtId="3" fontId="25" fillId="0" borderId="27" xfId="91" applyNumberFormat="1" applyFont="1" applyBorder="1" applyAlignment="1">
      <alignment horizontal="right"/>
    </xf>
    <xf numFmtId="0" fontId="22" fillId="0" borderId="0" xfId="92" applyFont="1"/>
    <xf numFmtId="0" fontId="25" fillId="0" borderId="10" xfId="93" applyFont="1" applyBorder="1" applyAlignment="1">
      <alignment horizontal="center"/>
    </xf>
    <xf numFmtId="0" fontId="25" fillId="0" borderId="28" xfId="93" applyFont="1" applyBorder="1" applyAlignment="1">
      <alignment horizontal="center"/>
    </xf>
    <xf numFmtId="0" fontId="22" fillId="0" borderId="30" xfId="93" applyFont="1" applyBorder="1" applyAlignment="1">
      <alignment horizontal="center"/>
    </xf>
    <xf numFmtId="0" fontId="22" fillId="0" borderId="11" xfId="93" applyFont="1" applyBorder="1" applyAlignment="1">
      <alignment horizontal="center"/>
    </xf>
    <xf numFmtId="0" fontId="25" fillId="0" borderId="11" xfId="93" applyFont="1" applyBorder="1" applyAlignment="1">
      <alignment horizontal="center"/>
    </xf>
    <xf numFmtId="0" fontId="25" fillId="0" borderId="30" xfId="93" applyFont="1" applyBorder="1" applyAlignment="1">
      <alignment horizontal="center" wrapText="1"/>
    </xf>
    <xf numFmtId="0" fontId="22" fillId="0" borderId="31" xfId="93" applyFont="1" applyBorder="1" applyAlignment="1">
      <alignment horizontal="center"/>
    </xf>
    <xf numFmtId="0" fontId="22" fillId="0" borderId="12" xfId="93" applyFont="1" applyBorder="1" applyAlignment="1">
      <alignment horizontal="center"/>
    </xf>
    <xf numFmtId="0" fontId="25" fillId="0" borderId="12" xfId="93" applyFont="1" applyBorder="1" applyAlignment="1">
      <alignment horizontal="center"/>
    </xf>
    <xf numFmtId="0" fontId="22" fillId="0" borderId="12" xfId="93" applyFont="1" applyBorder="1" applyAlignment="1">
      <alignment horizontal="center" wrapText="1"/>
    </xf>
    <xf numFmtId="0" fontId="25" fillId="0" borderId="31" xfId="93" applyFont="1" applyBorder="1" applyAlignment="1">
      <alignment wrapText="1"/>
    </xf>
    <xf numFmtId="0" fontId="25" fillId="0" borderId="29" xfId="93" applyFont="1" applyBorder="1" applyAlignment="1">
      <alignment horizontal="center"/>
    </xf>
    <xf numFmtId="0" fontId="25" fillId="0" borderId="26" xfId="93" applyFont="1" applyBorder="1" applyAlignment="1">
      <alignment horizontal="center"/>
    </xf>
    <xf numFmtId="0" fontId="25" fillId="0" borderId="22" xfId="93" applyFont="1" applyBorder="1" applyAlignment="1">
      <alignment horizontal="center"/>
    </xf>
    <xf numFmtId="0" fontId="25" fillId="0" borderId="29" xfId="92" applyFont="1" applyBorder="1" applyAlignment="1">
      <alignment horizontal="center"/>
    </xf>
    <xf numFmtId="0" fontId="25" fillId="0" borderId="28" xfId="93" applyFont="1" applyBorder="1"/>
    <xf numFmtId="0" fontId="22" fillId="32" borderId="28" xfId="93" applyFont="1" applyFill="1" applyBorder="1"/>
    <xf numFmtId="0" fontId="22" fillId="0" borderId="32" xfId="93" applyFont="1" applyBorder="1"/>
    <xf numFmtId="0" fontId="22" fillId="0" borderId="33" xfId="93" applyFont="1" applyBorder="1"/>
    <xf numFmtId="0" fontId="22" fillId="0" borderId="29" xfId="92" applyFont="1" applyBorder="1"/>
    <xf numFmtId="0" fontId="25" fillId="0" borderId="11" xfId="93" applyFont="1" applyBorder="1"/>
    <xf numFmtId="0" fontId="22" fillId="32" borderId="11" xfId="93" applyFont="1" applyFill="1" applyBorder="1"/>
    <xf numFmtId="0" fontId="22" fillId="0" borderId="11" xfId="93" applyFont="1" applyBorder="1"/>
    <xf numFmtId="0" fontId="22" fillId="0" borderId="0" xfId="93" applyFont="1" applyBorder="1"/>
    <xf numFmtId="0" fontId="22" fillId="0" borderId="29" xfId="93" applyFont="1" applyBorder="1" applyAlignment="1">
      <alignment horizontal="center"/>
    </xf>
    <xf numFmtId="0" fontId="22" fillId="0" borderId="29" xfId="93" applyFont="1" applyBorder="1"/>
    <xf numFmtId="0" fontId="22" fillId="0" borderId="13" xfId="93" applyFont="1" applyBorder="1"/>
    <xf numFmtId="0" fontId="25" fillId="0" borderId="32" xfId="93" applyFont="1" applyBorder="1"/>
    <xf numFmtId="0" fontId="22" fillId="0" borderId="28" xfId="93" applyFont="1" applyBorder="1"/>
    <xf numFmtId="0" fontId="22" fillId="0" borderId="19" xfId="93" applyFont="1" applyBorder="1"/>
    <xf numFmtId="0" fontId="25" fillId="0" borderId="34" xfId="93" applyFont="1" applyBorder="1"/>
    <xf numFmtId="167" fontId="25" fillId="0" borderId="29" xfId="93" applyNumberFormat="1" applyFont="1" applyBorder="1"/>
    <xf numFmtId="0" fontId="22" fillId="0" borderId="29" xfId="92" applyFont="1" applyBorder="1" applyAlignment="1">
      <alignment wrapText="1"/>
    </xf>
    <xf numFmtId="0" fontId="22" fillId="0" borderId="29" xfId="92" applyFont="1" applyBorder="1" applyAlignment="1">
      <alignment horizontal="center"/>
    </xf>
    <xf numFmtId="3" fontId="22" fillId="0" borderId="29" xfId="93" applyNumberFormat="1" applyFont="1" applyBorder="1"/>
    <xf numFmtId="3" fontId="25" fillId="0" borderId="13" xfId="93" applyNumberFormat="1" applyFont="1" applyBorder="1"/>
    <xf numFmtId="3" fontId="22" fillId="0" borderId="29" xfId="92" applyNumberFormat="1" applyFont="1" applyBorder="1"/>
    <xf numFmtId="167" fontId="22" fillId="0" borderId="29" xfId="93" applyNumberFormat="1" applyFont="1" applyBorder="1"/>
    <xf numFmtId="3" fontId="22" fillId="0" borderId="13" xfId="93" applyNumberFormat="1" applyFont="1" applyBorder="1"/>
    <xf numFmtId="0" fontId="25" fillId="0" borderId="29" xfId="92" applyFont="1" applyBorder="1" applyAlignment="1">
      <alignment wrapText="1"/>
    </xf>
    <xf numFmtId="3" fontId="25" fillId="0" borderId="29" xfId="93" applyNumberFormat="1" applyFont="1" applyBorder="1"/>
    <xf numFmtId="0" fontId="25" fillId="0" borderId="0" xfId="92" applyFont="1"/>
    <xf numFmtId="0" fontId="22" fillId="0" borderId="10" xfId="92" applyFont="1" applyBorder="1" applyAlignment="1">
      <alignment horizontal="center"/>
    </xf>
    <xf numFmtId="0" fontId="25" fillId="0" borderId="29" xfId="93" applyFont="1" applyBorder="1"/>
    <xf numFmtId="0" fontId="22" fillId="32" borderId="29" xfId="93" applyFont="1" applyFill="1" applyBorder="1"/>
    <xf numFmtId="0" fontId="22" fillId="0" borderId="14" xfId="94" applyFont="1" applyBorder="1" applyAlignment="1">
      <alignment horizontal="left" wrapText="1"/>
    </xf>
    <xf numFmtId="0" fontId="22" fillId="0" borderId="14" xfId="94" applyFont="1" applyBorder="1" applyAlignment="1">
      <alignment horizontal="center"/>
    </xf>
    <xf numFmtId="3" fontId="22" fillId="0" borderId="29" xfId="93" applyNumberFormat="1" applyFont="1" applyBorder="1" applyAlignment="1">
      <alignment horizontal="right" wrapText="1"/>
    </xf>
    <xf numFmtId="3" fontId="22" fillId="0" borderId="29" xfId="93" applyNumberFormat="1" applyFont="1" applyBorder="1" applyAlignment="1">
      <alignment horizontal="right"/>
    </xf>
    <xf numFmtId="0" fontId="22" fillId="0" borderId="29" xfId="93" applyFont="1" applyBorder="1" applyAlignment="1">
      <alignment wrapText="1"/>
    </xf>
    <xf numFmtId="0" fontId="22" fillId="29" borderId="29" xfId="93" applyFont="1" applyFill="1" applyBorder="1" applyAlignment="1">
      <alignment horizontal="center"/>
    </xf>
    <xf numFmtId="0" fontId="22" fillId="0" borderId="0" xfId="95" applyFont="1"/>
    <xf numFmtId="3" fontId="27" fillId="0" borderId="0" xfId="95" applyNumberFormat="1" applyFont="1" applyFill="1" applyAlignment="1"/>
    <xf numFmtId="0" fontId="27" fillId="0" borderId="0" xfId="95" applyFont="1" applyFill="1" applyBorder="1" applyAlignment="1"/>
    <xf numFmtId="3" fontId="27" fillId="0" borderId="29" xfId="95" applyNumberFormat="1" applyFont="1" applyFill="1" applyBorder="1" applyAlignment="1">
      <alignment horizontal="right"/>
    </xf>
    <xf numFmtId="0" fontId="27" fillId="0" borderId="29" xfId="95" applyFont="1" applyFill="1" applyBorder="1" applyAlignment="1">
      <alignment horizontal="right"/>
    </xf>
    <xf numFmtId="3" fontId="22" fillId="0" borderId="29" xfId="95" applyNumberFormat="1" applyFont="1" applyFill="1" applyBorder="1"/>
    <xf numFmtId="3" fontId="27" fillId="0" borderId="29" xfId="95" applyNumberFormat="1" applyFont="1" applyFill="1" applyBorder="1"/>
    <xf numFmtId="0" fontId="22" fillId="0" borderId="0" xfId="95" applyFont="1" applyBorder="1"/>
    <xf numFmtId="3" fontId="25" fillId="0" borderId="0" xfId="95" applyNumberFormat="1" applyFont="1"/>
    <xf numFmtId="0" fontId="25" fillId="0" borderId="0" xfId="95" applyFont="1"/>
    <xf numFmtId="0" fontId="27" fillId="0" borderId="21" xfId="95" applyFont="1" applyFill="1" applyBorder="1" applyAlignment="1"/>
    <xf numFmtId="0" fontId="22" fillId="0" borderId="22" xfId="95" applyFont="1" applyFill="1" applyBorder="1" applyAlignment="1"/>
    <xf numFmtId="0" fontId="22" fillId="0" borderId="0" xfId="95" applyFont="1" applyAlignment="1">
      <alignment horizontal="center"/>
    </xf>
    <xf numFmtId="0" fontId="25" fillId="0" borderId="28" xfId="95" applyFont="1" applyBorder="1" applyAlignment="1">
      <alignment horizontal="center"/>
    </xf>
    <xf numFmtId="0" fontId="22" fillId="0" borderId="30" xfId="95" applyFont="1" applyBorder="1" applyAlignment="1">
      <alignment horizontal="center"/>
    </xf>
    <xf numFmtId="0" fontId="25" fillId="0" borderId="30" xfId="95" applyFont="1" applyBorder="1" applyAlignment="1">
      <alignment horizontal="center"/>
    </xf>
    <xf numFmtId="0" fontId="25" fillId="0" borderId="11" xfId="95" applyFont="1" applyBorder="1" applyAlignment="1">
      <alignment horizontal="center"/>
    </xf>
    <xf numFmtId="0" fontId="25" fillId="0" borderId="11" xfId="95" applyFont="1" applyBorder="1" applyAlignment="1">
      <alignment horizontal="center" wrapText="1"/>
    </xf>
    <xf numFmtId="0" fontId="22" fillId="0" borderId="31" xfId="95" applyFont="1" applyBorder="1" applyAlignment="1">
      <alignment horizontal="center"/>
    </xf>
    <xf numFmtId="0" fontId="25" fillId="0" borderId="12" xfId="95" applyFont="1" applyBorder="1" applyAlignment="1">
      <alignment horizontal="center"/>
    </xf>
    <xf numFmtId="0" fontId="22" fillId="0" borderId="12" xfId="95" applyFont="1" applyBorder="1" applyAlignment="1">
      <alignment horizontal="center"/>
    </xf>
    <xf numFmtId="0" fontId="25" fillId="0" borderId="29" xfId="95" applyFont="1" applyBorder="1" applyAlignment="1">
      <alignment horizontal="center"/>
    </xf>
    <xf numFmtId="0" fontId="25" fillId="0" borderId="29" xfId="95" applyFont="1" applyBorder="1" applyAlignment="1">
      <alignment wrapText="1"/>
    </xf>
    <xf numFmtId="0" fontId="22" fillId="32" borderId="29" xfId="95" applyFont="1" applyFill="1" applyBorder="1"/>
    <xf numFmtId="0" fontId="22" fillId="0" borderId="29" xfId="95" applyFont="1" applyBorder="1"/>
    <xf numFmtId="0" fontId="25" fillId="0" borderId="31" xfId="95" applyFont="1" applyBorder="1" applyAlignment="1">
      <alignment horizontal="center"/>
    </xf>
    <xf numFmtId="0" fontId="22" fillId="0" borderId="31" xfId="95" applyFont="1" applyBorder="1"/>
    <xf numFmtId="0" fontId="25" fillId="0" borderId="29" xfId="95" applyFont="1" applyFill="1" applyBorder="1"/>
    <xf numFmtId="0" fontId="22" fillId="0" borderId="10" xfId="95" applyFont="1" applyBorder="1"/>
    <xf numFmtId="3" fontId="25" fillId="0" borderId="29" xfId="95" applyNumberFormat="1" applyFont="1" applyBorder="1"/>
    <xf numFmtId="3" fontId="22" fillId="0" borderId="31" xfId="95" applyNumberFormat="1" applyFont="1" applyBorder="1"/>
    <xf numFmtId="3" fontId="22" fillId="0" borderId="29" xfId="95" applyNumberFormat="1" applyFont="1" applyBorder="1"/>
    <xf numFmtId="0" fontId="25" fillId="0" borderId="10" xfId="95" applyFont="1" applyFill="1" applyBorder="1"/>
    <xf numFmtId="3" fontId="25" fillId="0" borderId="10" xfId="95" applyNumberFormat="1" applyFont="1" applyBorder="1"/>
    <xf numFmtId="0" fontId="25" fillId="0" borderId="29" xfId="95" applyFont="1" applyBorder="1"/>
    <xf numFmtId="3" fontId="22" fillId="0" borderId="10" xfId="95" applyNumberFormat="1" applyFont="1" applyBorder="1"/>
    <xf numFmtId="3" fontId="25" fillId="0" borderId="0" xfId="95" applyNumberFormat="1" applyFont="1" applyBorder="1" applyAlignment="1">
      <alignment vertical="center"/>
    </xf>
    <xf numFmtId="0" fontId="22" fillId="0" borderId="0" xfId="95" applyFont="1" applyBorder="1" applyAlignment="1">
      <alignment wrapText="1"/>
    </xf>
    <xf numFmtId="3" fontId="25" fillId="0" borderId="0" xfId="95" applyNumberFormat="1" applyFont="1" applyBorder="1" applyAlignment="1">
      <alignment horizontal="center"/>
    </xf>
    <xf numFmtId="166" fontId="25" fillId="0" borderId="0" xfId="53" applyNumberFormat="1" applyFont="1" applyBorder="1" applyAlignment="1">
      <alignment horizontal="center"/>
    </xf>
    <xf numFmtId="0" fontId="22" fillId="0" borderId="0" xfId="95" applyFont="1" applyFill="1" applyAlignment="1">
      <alignment wrapText="1"/>
    </xf>
    <xf numFmtId="0" fontId="33" fillId="0" borderId="29" xfId="95" applyFont="1" applyFill="1" applyBorder="1" applyAlignment="1">
      <alignment wrapText="1"/>
    </xf>
    <xf numFmtId="0" fontId="22" fillId="0" borderId="29" xfId="95" applyFont="1" applyFill="1" applyBorder="1" applyAlignment="1">
      <alignment wrapText="1"/>
    </xf>
    <xf numFmtId="0" fontId="27" fillId="0" borderId="29" xfId="95" applyFont="1" applyFill="1" applyBorder="1" applyAlignment="1">
      <alignment wrapText="1"/>
    </xf>
    <xf numFmtId="0" fontId="22" fillId="0" borderId="22" xfId="95" applyFont="1" applyFill="1" applyBorder="1" applyAlignment="1">
      <alignment wrapText="1"/>
    </xf>
    <xf numFmtId="0" fontId="25" fillId="0" borderId="20" xfId="91" applyFont="1" applyBorder="1" applyAlignment="1">
      <alignment horizontal="center"/>
    </xf>
    <xf numFmtId="0" fontId="34" fillId="0" borderId="0" xfId="90" applyFont="1"/>
    <xf numFmtId="0" fontId="22" fillId="0" borderId="0" xfId="68" applyFont="1"/>
    <xf numFmtId="0" fontId="22" fillId="0" borderId="0" xfId="96" applyFont="1" applyAlignment="1"/>
    <xf numFmtId="3" fontId="22" fillId="0" borderId="0" xfId="96" applyNumberFormat="1" applyFont="1" applyAlignment="1"/>
    <xf numFmtId="3" fontId="22" fillId="0" borderId="0" xfId="96" applyNumberFormat="1" applyFont="1" applyAlignment="1">
      <alignment horizontal="right"/>
    </xf>
    <xf numFmtId="0" fontId="22" fillId="0" borderId="0" xfId="96" applyFont="1"/>
    <xf numFmtId="3" fontId="22" fillId="0" borderId="0" xfId="96" applyNumberFormat="1" applyFont="1"/>
    <xf numFmtId="3" fontId="22" fillId="0" borderId="14" xfId="96" applyNumberFormat="1" applyFont="1" applyBorder="1"/>
    <xf numFmtId="3" fontId="22" fillId="0" borderId="0" xfId="68" applyNumberFormat="1" applyFont="1"/>
    <xf numFmtId="3" fontId="22" fillId="0" borderId="14" xfId="96" applyNumberFormat="1" applyFont="1" applyBorder="1" applyAlignment="1">
      <alignment wrapText="1"/>
    </xf>
    <xf numFmtId="0" fontId="36" fillId="0" borderId="0" xfId="68" applyFont="1"/>
    <xf numFmtId="0" fontId="35" fillId="0" borderId="14" xfId="96" applyFont="1" applyBorder="1"/>
    <xf numFmtId="0" fontId="35" fillId="0" borderId="14" xfId="96" applyFont="1" applyBorder="1" applyAlignment="1">
      <alignment horizontal="center"/>
    </xf>
    <xf numFmtId="3" fontId="25" fillId="0" borderId="14" xfId="96" applyNumberFormat="1" applyFont="1" applyBorder="1" applyAlignment="1">
      <alignment horizontal="center"/>
    </xf>
    <xf numFmtId="3" fontId="25" fillId="0" borderId="14" xfId="96" applyNumberFormat="1" applyFont="1" applyBorder="1"/>
    <xf numFmtId="0" fontId="22" fillId="0" borderId="0" xfId="68" applyFont="1" applyFill="1"/>
    <xf numFmtId="0" fontId="22" fillId="0" borderId="14" xfId="96" applyFont="1" applyBorder="1" applyAlignment="1">
      <alignment horizontal="center"/>
    </xf>
    <xf numFmtId="3" fontId="35" fillId="0" borderId="14" xfId="96" applyNumberFormat="1" applyFont="1" applyBorder="1"/>
    <xf numFmtId="0" fontId="25" fillId="0" borderId="0" xfId="68" applyFont="1"/>
    <xf numFmtId="3" fontId="25" fillId="0" borderId="14" xfId="96" applyNumberFormat="1" applyFont="1" applyBorder="1" applyAlignment="1">
      <alignment wrapText="1"/>
    </xf>
    <xf numFmtId="0" fontId="22" fillId="0" borderId="0" xfId="68" applyFont="1" applyAlignment="1">
      <alignment wrapText="1"/>
    </xf>
    <xf numFmtId="0" fontId="37" fillId="0" borderId="14" xfId="96" applyFont="1" applyBorder="1" applyAlignment="1">
      <alignment horizontal="center"/>
    </xf>
    <xf numFmtId="0" fontId="22" fillId="0" borderId="14" xfId="96" applyFont="1" applyBorder="1"/>
    <xf numFmtId="0" fontId="35" fillId="0" borderId="14" xfId="96" applyFont="1" applyBorder="1" applyAlignment="1">
      <alignment horizontal="center" vertical="center"/>
    </xf>
    <xf numFmtId="0" fontId="34" fillId="0" borderId="0" xfId="68" applyFont="1"/>
    <xf numFmtId="0" fontId="22" fillId="0" borderId="14" xfId="68" applyFont="1" applyBorder="1" applyAlignment="1">
      <alignment horizontal="center"/>
    </xf>
    <xf numFmtId="0" fontId="22" fillId="0" borderId="14" xfId="68" applyFont="1" applyBorder="1"/>
    <xf numFmtId="168" fontId="25" fillId="0" borderId="0" xfId="68" applyNumberFormat="1" applyFont="1"/>
    <xf numFmtId="0" fontId="25" fillId="0" borderId="10" xfId="68" applyFont="1" applyBorder="1" applyAlignment="1">
      <alignment horizontal="center"/>
    </xf>
    <xf numFmtId="0" fontId="25" fillId="0" borderId="10" xfId="68" applyFont="1" applyBorder="1" applyAlignment="1">
      <alignment horizontal="center" wrapText="1"/>
    </xf>
    <xf numFmtId="0" fontId="25" fillId="0" borderId="30" xfId="68" applyFont="1" applyBorder="1" applyAlignment="1">
      <alignment horizontal="center"/>
    </xf>
    <xf numFmtId="0" fontId="25" fillId="0" borderId="30" xfId="68" applyFont="1" applyBorder="1"/>
    <xf numFmtId="0" fontId="22" fillId="0" borderId="30" xfId="68" applyFont="1" applyBorder="1"/>
    <xf numFmtId="3" fontId="22" fillId="0" borderId="14" xfId="68" applyNumberFormat="1" applyFont="1" applyBorder="1" applyAlignment="1">
      <alignment horizontal="center"/>
    </xf>
    <xf numFmtId="168" fontId="25" fillId="0" borderId="14" xfId="68" applyNumberFormat="1" applyFont="1" applyBorder="1" applyAlignment="1">
      <alignment horizontal="center"/>
    </xf>
    <xf numFmtId="0" fontId="25" fillId="0" borderId="14" xfId="68" applyFont="1" applyBorder="1" applyAlignment="1"/>
    <xf numFmtId="0" fontId="25" fillId="0" borderId="14" xfId="68" applyFont="1" applyBorder="1" applyAlignment="1">
      <alignment horizontal="center"/>
    </xf>
    <xf numFmtId="3" fontId="25" fillId="0" borderId="14" xfId="68" applyNumberFormat="1" applyFont="1" applyBorder="1" applyAlignment="1">
      <alignment horizontal="center"/>
    </xf>
    <xf numFmtId="168" fontId="25" fillId="0" borderId="14" xfId="68" applyNumberFormat="1" applyFont="1" applyBorder="1"/>
    <xf numFmtId="0" fontId="22" fillId="0" borderId="14" xfId="68" applyFont="1" applyBorder="1" applyAlignment="1">
      <alignment wrapText="1"/>
    </xf>
    <xf numFmtId="3" fontId="22" fillId="0" borderId="14" xfId="68" applyNumberFormat="1" applyFont="1" applyBorder="1" applyAlignment="1">
      <alignment horizontal="right" vertical="top" wrapText="1"/>
    </xf>
    <xf numFmtId="168" fontId="22" fillId="0" borderId="14" xfId="68" applyNumberFormat="1" applyFont="1" applyBorder="1"/>
    <xf numFmtId="3" fontId="22" fillId="0" borderId="14" xfId="68" applyNumberFormat="1" applyFont="1" applyBorder="1"/>
    <xf numFmtId="0" fontId="25" fillId="0" borderId="14" xfId="68" applyFont="1" applyBorder="1" applyAlignment="1">
      <alignment wrapText="1"/>
    </xf>
    <xf numFmtId="3" fontId="25" fillId="0" borderId="14" xfId="68" applyNumberFormat="1" applyFont="1" applyBorder="1"/>
    <xf numFmtId="49" fontId="25" fillId="0" borderId="14" xfId="68" applyNumberFormat="1" applyFont="1" applyBorder="1" applyAlignment="1">
      <alignment wrapText="1"/>
    </xf>
    <xf numFmtId="0" fontId="25" fillId="0" borderId="14" xfId="68" applyFont="1" applyBorder="1"/>
    <xf numFmtId="3" fontId="25" fillId="0" borderId="14" xfId="68" applyNumberFormat="1" applyFont="1" applyBorder="1" applyAlignment="1">
      <alignment horizontal="right" vertical="top" wrapText="1"/>
    </xf>
    <xf numFmtId="0" fontId="25" fillId="0" borderId="0" xfId="68" applyFont="1" applyBorder="1"/>
    <xf numFmtId="0" fontId="22" fillId="0" borderId="0" xfId="68" applyFont="1" applyBorder="1" applyAlignment="1">
      <alignment horizontal="center"/>
    </xf>
    <xf numFmtId="3" fontId="25" fillId="0" borderId="0" xfId="68" applyNumberFormat="1" applyFont="1" applyBorder="1"/>
    <xf numFmtId="168" fontId="25" fillId="0" borderId="0" xfId="68" applyNumberFormat="1" applyFont="1" applyBorder="1"/>
    <xf numFmtId="168" fontId="25" fillId="0" borderId="35" xfId="68" applyNumberFormat="1" applyFont="1" applyBorder="1"/>
    <xf numFmtId="0" fontId="25" fillId="0" borderId="29" xfId="68" applyFont="1" applyFill="1" applyBorder="1"/>
    <xf numFmtId="0" fontId="22" fillId="0" borderId="29" xfId="68" applyFont="1" applyBorder="1"/>
    <xf numFmtId="3" fontId="22" fillId="0" borderId="29" xfId="68" applyNumberFormat="1" applyFont="1" applyBorder="1"/>
    <xf numFmtId="168" fontId="25" fillId="0" borderId="12" xfId="68" applyNumberFormat="1" applyFont="1" applyBorder="1"/>
    <xf numFmtId="0" fontId="22" fillId="0" borderId="29" xfId="68" applyFont="1" applyFill="1" applyBorder="1" applyAlignment="1">
      <alignment wrapText="1"/>
    </xf>
    <xf numFmtId="0" fontId="22" fillId="0" borderId="29" xfId="68" applyFont="1" applyBorder="1" applyAlignment="1">
      <alignment horizontal="center" vertical="center"/>
    </xf>
    <xf numFmtId="168" fontId="25" fillId="0" borderId="26" xfId="68" applyNumberFormat="1" applyFont="1" applyBorder="1"/>
    <xf numFmtId="0" fontId="22" fillId="0" borderId="29" xfId="68" applyFont="1" applyFill="1" applyBorder="1"/>
    <xf numFmtId="0" fontId="22" fillId="0" borderId="10" xfId="68" applyFont="1" applyBorder="1" applyAlignment="1">
      <alignment wrapText="1"/>
    </xf>
    <xf numFmtId="0" fontId="22" fillId="0" borderId="10" xfId="68" applyFont="1" applyBorder="1" applyAlignment="1">
      <alignment horizontal="center" vertical="center"/>
    </xf>
    <xf numFmtId="3" fontId="22" fillId="0" borderId="10" xfId="68" applyNumberFormat="1" applyFont="1" applyBorder="1"/>
    <xf numFmtId="0" fontId="22" fillId="0" borderId="14" xfId="68" applyFont="1" applyFill="1" applyBorder="1" applyAlignment="1">
      <alignment horizontal="center" vertical="center"/>
    </xf>
    <xf numFmtId="0" fontId="25" fillId="0" borderId="36" xfId="96" applyFont="1" applyBorder="1" applyAlignment="1">
      <alignment horizontal="center"/>
    </xf>
    <xf numFmtId="0" fontId="25" fillId="0" borderId="37" xfId="96" applyFont="1" applyBorder="1" applyAlignment="1">
      <alignment horizontal="center"/>
    </xf>
    <xf numFmtId="0" fontId="35" fillId="0" borderId="0" xfId="100" applyFont="1" applyFill="1"/>
    <xf numFmtId="0" fontId="25" fillId="0" borderId="14" xfId="100" applyFont="1" applyFill="1" applyBorder="1" applyAlignment="1">
      <alignment horizontal="center" vertical="top" wrapText="1"/>
    </xf>
    <xf numFmtId="0" fontId="37" fillId="0" borderId="0" xfId="100" applyFont="1" applyFill="1"/>
    <xf numFmtId="0" fontId="22" fillId="0" borderId="14" xfId="100" applyFont="1" applyFill="1" applyBorder="1" applyAlignment="1">
      <alignment horizontal="center" vertical="top" wrapText="1"/>
    </xf>
    <xf numFmtId="0" fontId="25" fillId="0" borderId="14" xfId="100" applyFont="1" applyFill="1" applyBorder="1" applyAlignment="1">
      <alignment horizontal="left" vertical="top" wrapText="1"/>
    </xf>
    <xf numFmtId="3" fontId="25" fillId="0" borderId="14" xfId="100" applyNumberFormat="1" applyFont="1" applyFill="1" applyBorder="1" applyAlignment="1">
      <alignment horizontal="right" vertical="center" wrapText="1"/>
    </xf>
    <xf numFmtId="0" fontId="22" fillId="0" borderId="14" xfId="100" applyFont="1" applyFill="1" applyBorder="1" applyAlignment="1">
      <alignment horizontal="left" vertical="top" wrapText="1"/>
    </xf>
    <xf numFmtId="3" fontId="22" fillId="0" borderId="14" xfId="100" applyNumberFormat="1" applyFont="1" applyFill="1" applyBorder="1" applyAlignment="1">
      <alignment horizontal="right" vertical="center" wrapText="1"/>
    </xf>
    <xf numFmtId="0" fontId="35" fillId="0" borderId="0" xfId="100" applyFont="1"/>
    <xf numFmtId="0" fontId="37" fillId="0" borderId="0" xfId="100" applyFont="1"/>
    <xf numFmtId="0" fontId="22" fillId="29" borderId="0" xfId="99" applyFont="1" applyFill="1"/>
    <xf numFmtId="0" fontId="22" fillId="0" borderId="0" xfId="99" applyFont="1"/>
    <xf numFmtId="0" fontId="25" fillId="29" borderId="0" xfId="99" applyFont="1" applyFill="1" applyBorder="1" applyAlignment="1">
      <alignment horizontal="center" vertical="top" wrapText="1"/>
    </xf>
    <xf numFmtId="0" fontId="25" fillId="29" borderId="14" xfId="99" applyFont="1" applyFill="1" applyBorder="1" applyAlignment="1">
      <alignment horizontal="center" vertical="top" wrapText="1"/>
    </xf>
    <xf numFmtId="0" fontId="25" fillId="29" borderId="0" xfId="99" applyFont="1" applyFill="1"/>
    <xf numFmtId="0" fontId="25" fillId="0" borderId="0" xfId="99" applyFont="1"/>
    <xf numFmtId="0" fontId="22" fillId="29" borderId="14" xfId="99" applyFont="1" applyFill="1" applyBorder="1" applyAlignment="1">
      <alignment horizontal="center" vertical="top" wrapText="1"/>
    </xf>
    <xf numFmtId="0" fontId="22" fillId="0" borderId="14" xfId="99" applyFont="1" applyBorder="1" applyAlignment="1">
      <alignment horizontal="center" vertical="top" wrapText="1"/>
    </xf>
    <xf numFmtId="0" fontId="22" fillId="0" borderId="14" xfId="99" applyFont="1" applyBorder="1" applyAlignment="1">
      <alignment horizontal="left" vertical="top" wrapText="1"/>
    </xf>
    <xf numFmtId="0" fontId="22" fillId="0" borderId="0" xfId="99" applyFont="1" applyBorder="1"/>
    <xf numFmtId="3" fontId="22" fillId="0" borderId="14" xfId="99" applyNumberFormat="1" applyFont="1" applyBorder="1" applyAlignment="1">
      <alignment horizontal="right" vertical="top" wrapText="1"/>
    </xf>
    <xf numFmtId="3" fontId="22" fillId="0" borderId="0" xfId="99" applyNumberFormat="1" applyFont="1" applyBorder="1"/>
    <xf numFmtId="3" fontId="22" fillId="0" borderId="0" xfId="99" applyNumberFormat="1" applyFont="1"/>
    <xf numFmtId="166" fontId="22" fillId="0" borderId="14" xfId="102" applyNumberFormat="1" applyFont="1" applyFill="1" applyBorder="1" applyAlignment="1">
      <alignment horizontal="right" vertical="center" wrapText="1"/>
    </xf>
    <xf numFmtId="168" fontId="35" fillId="0" borderId="0" xfId="100" applyNumberFormat="1" applyFont="1" applyFill="1"/>
    <xf numFmtId="4" fontId="22" fillId="0" borderId="0" xfId="72" applyNumberFormat="1" applyFont="1" applyBorder="1"/>
    <xf numFmtId="166" fontId="22" fillId="29" borderId="14" xfId="53" applyNumberFormat="1" applyFont="1" applyFill="1" applyBorder="1" applyAlignment="1">
      <alignment horizontal="right" vertical="center" wrapText="1"/>
    </xf>
    <xf numFmtId="4" fontId="25" fillId="0" borderId="0" xfId="74" applyNumberFormat="1" applyFont="1" applyBorder="1"/>
    <xf numFmtId="0" fontId="25" fillId="0" borderId="10" xfId="95" applyFont="1" applyBorder="1" applyAlignment="1">
      <alignment horizontal="center"/>
    </xf>
    <xf numFmtId="0" fontId="25" fillId="0" borderId="14" xfId="100" applyFont="1" applyFill="1" applyBorder="1" applyAlignment="1">
      <alignment horizontal="center" vertical="top" wrapText="1"/>
    </xf>
    <xf numFmtId="0" fontId="22" fillId="0" borderId="14" xfId="100" quotePrefix="1" applyFont="1" applyFill="1" applyBorder="1" applyAlignment="1">
      <alignment horizontal="center" vertical="top" wrapText="1"/>
    </xf>
    <xf numFmtId="49" fontId="22" fillId="0" borderId="14" xfId="100" applyNumberFormat="1" applyFont="1" applyFill="1" applyBorder="1" applyAlignment="1">
      <alignment horizontal="center" vertical="top" wrapText="1"/>
    </xf>
    <xf numFmtId="3" fontId="25" fillId="0" borderId="14" xfId="81" applyNumberFormat="1" applyFont="1" applyBorder="1" applyAlignment="1">
      <alignment horizontal="center" vertical="center" wrapText="1"/>
    </xf>
    <xf numFmtId="166" fontId="25" fillId="0" borderId="14" xfId="53" applyNumberFormat="1" applyFont="1" applyBorder="1" applyAlignment="1">
      <alignment horizontal="center" vertical="center" wrapText="1"/>
    </xf>
    <xf numFmtId="0" fontId="22" fillId="29" borderId="17" xfId="81" applyFont="1" applyFill="1" applyBorder="1" applyAlignment="1">
      <alignment wrapText="1"/>
    </xf>
    <xf numFmtId="4" fontId="22" fillId="0" borderId="17" xfId="72" applyNumberFormat="1" applyFont="1" applyBorder="1"/>
    <xf numFmtId="0" fontId="22" fillId="29" borderId="14" xfId="81" applyFont="1" applyFill="1" applyBorder="1" applyAlignment="1">
      <alignment wrapText="1"/>
    </xf>
    <xf numFmtId="0" fontId="22" fillId="0" borderId="14" xfId="72" applyFont="1" applyBorder="1" applyAlignment="1">
      <alignment wrapText="1"/>
    </xf>
    <xf numFmtId="0" fontId="22" fillId="29" borderId="14" xfId="80" applyFont="1" applyFill="1" applyBorder="1" applyAlignment="1">
      <alignment wrapText="1"/>
    </xf>
    <xf numFmtId="4" fontId="25" fillId="0" borderId="17" xfId="72" applyNumberFormat="1" applyFont="1" applyBorder="1"/>
    <xf numFmtId="0" fontId="25" fillId="0" borderId="38" xfId="72" applyFont="1" applyBorder="1" applyAlignment="1">
      <alignment wrapText="1"/>
    </xf>
    <xf numFmtId="3" fontId="25" fillId="0" borderId="39" xfId="72" applyNumberFormat="1" applyFont="1" applyBorder="1"/>
    <xf numFmtId="4" fontId="25" fillId="0" borderId="14" xfId="72" applyNumberFormat="1" applyFont="1" applyBorder="1"/>
    <xf numFmtId="4" fontId="22" fillId="0" borderId="41" xfId="72" applyNumberFormat="1" applyFont="1" applyBorder="1"/>
    <xf numFmtId="4" fontId="25" fillId="0" borderId="41" xfId="72" applyNumberFormat="1" applyFont="1" applyBorder="1"/>
    <xf numFmtId="4" fontId="25" fillId="0" borderId="40" xfId="72" applyNumberFormat="1" applyFont="1" applyBorder="1"/>
    <xf numFmtId="165" fontId="22" fillId="0" borderId="14" xfId="72" applyNumberFormat="1" applyFont="1" applyBorder="1" applyAlignment="1">
      <alignment wrapText="1"/>
    </xf>
    <xf numFmtId="0" fontId="37" fillId="0" borderId="0" xfId="0" applyFont="1" applyFill="1"/>
    <xf numFmtId="0" fontId="22" fillId="0" borderId="14" xfId="0" applyFont="1" applyFill="1" applyBorder="1" applyAlignment="1">
      <alignment horizontal="center" vertical="top" wrapText="1"/>
    </xf>
    <xf numFmtId="0" fontId="35" fillId="0" borderId="0" xfId="0" applyFont="1" applyFill="1"/>
    <xf numFmtId="49" fontId="37" fillId="0" borderId="0" xfId="0" applyNumberFormat="1" applyFont="1" applyFill="1" applyAlignment="1">
      <alignment wrapText="1"/>
    </xf>
    <xf numFmtId="49" fontId="35" fillId="0" borderId="0" xfId="0" applyNumberFormat="1" applyFont="1" applyFill="1" applyAlignment="1">
      <alignment wrapText="1"/>
    </xf>
    <xf numFmtId="0" fontId="22" fillId="0" borderId="14" xfId="105" applyFont="1" applyBorder="1" applyAlignment="1">
      <alignment horizontal="left" vertical="top" wrapText="1"/>
    </xf>
    <xf numFmtId="0" fontId="22" fillId="0" borderId="14" xfId="105" applyFont="1" applyBorder="1" applyAlignment="1">
      <alignment horizontal="center" vertical="top" wrapText="1"/>
    </xf>
    <xf numFmtId="3" fontId="22" fillId="0" borderId="14" xfId="105" applyNumberFormat="1" applyFont="1" applyBorder="1" applyAlignment="1">
      <alignment horizontal="right" vertical="top" wrapText="1"/>
    </xf>
    <xf numFmtId="0" fontId="25" fillId="0" borderId="14" xfId="105" applyFont="1" applyBorder="1" applyAlignment="1">
      <alignment horizontal="center" vertical="top" wrapText="1"/>
    </xf>
    <xf numFmtId="0" fontId="25" fillId="0" borderId="14" xfId="105" applyFont="1" applyBorder="1" applyAlignment="1">
      <alignment horizontal="left" vertical="top" wrapText="1"/>
    </xf>
    <xf numFmtId="3" fontId="25" fillId="0" borderId="14" xfId="105" applyNumberFormat="1" applyFont="1" applyBorder="1" applyAlignment="1">
      <alignment horizontal="right" vertical="top" wrapText="1"/>
    </xf>
    <xf numFmtId="0" fontId="25" fillId="0" borderId="14" xfId="105" applyFont="1" applyBorder="1" applyAlignment="1">
      <alignment horizontal="center" vertical="center" wrapText="1"/>
    </xf>
    <xf numFmtId="0" fontId="25" fillId="0" borderId="14" xfId="105" applyFont="1" applyBorder="1" applyAlignment="1">
      <alignment horizontal="left" vertical="center" wrapText="1"/>
    </xf>
    <xf numFmtId="0" fontId="27" fillId="0" borderId="0" xfId="95" applyFont="1" applyFill="1" applyAlignment="1">
      <alignment wrapText="1"/>
    </xf>
    <xf numFmtId="3" fontId="25" fillId="0" borderId="14" xfId="68" applyNumberFormat="1" applyFont="1" applyBorder="1" applyAlignment="1">
      <alignment horizontal="center" wrapText="1"/>
    </xf>
    <xf numFmtId="0" fontId="25" fillId="0" borderId="14" xfId="68" applyFont="1" applyBorder="1" applyAlignment="1">
      <alignment horizontal="left"/>
    </xf>
    <xf numFmtId="0" fontId="22" fillId="0" borderId="0" xfId="97" applyFont="1"/>
    <xf numFmtId="3" fontId="22" fillId="0" borderId="0" xfId="97" applyNumberFormat="1" applyFont="1"/>
    <xf numFmtId="0" fontId="22" fillId="0" borderId="14" xfId="97" applyFont="1" applyBorder="1" applyAlignment="1">
      <alignment horizontal="center" wrapText="1"/>
    </xf>
    <xf numFmtId="3" fontId="22" fillId="0" borderId="14" xfId="97" applyNumberFormat="1" applyFont="1" applyBorder="1" applyAlignment="1">
      <alignment horizontal="center" wrapText="1"/>
    </xf>
    <xf numFmtId="0" fontId="25" fillId="0" borderId="14" xfId="97" applyFont="1" applyBorder="1" applyAlignment="1">
      <alignment horizontal="left"/>
    </xf>
    <xf numFmtId="3" fontId="22" fillId="0" borderId="14" xfId="97" applyNumberFormat="1" applyFont="1" applyBorder="1" applyAlignment="1">
      <alignment horizontal="center"/>
    </xf>
    <xf numFmtId="0" fontId="25" fillId="0" borderId="14" xfId="97" applyFont="1" applyBorder="1"/>
    <xf numFmtId="3" fontId="25" fillId="0" borderId="14" xfId="97" applyNumberFormat="1" applyFont="1" applyFill="1" applyBorder="1"/>
    <xf numFmtId="0" fontId="22" fillId="0" borderId="14" xfId="97" applyFont="1" applyBorder="1"/>
    <xf numFmtId="3" fontId="22" fillId="0" borderId="14" xfId="97" applyNumberFormat="1" applyFont="1" applyFill="1" applyBorder="1"/>
    <xf numFmtId="3" fontId="25" fillId="0" borderId="14" xfId="97" applyNumberFormat="1" applyFont="1" applyFill="1" applyBorder="1" applyAlignment="1">
      <alignment horizontal="right"/>
    </xf>
    <xf numFmtId="0" fontId="22" fillId="0" borderId="14" xfId="96" applyFont="1" applyBorder="1" applyAlignment="1">
      <alignment horizontal="center" vertical="center" wrapText="1"/>
    </xf>
    <xf numFmtId="3" fontId="22" fillId="0" borderId="14" xfId="96" applyNumberFormat="1" applyFont="1" applyBorder="1" applyAlignment="1">
      <alignment horizontal="center" vertical="center" wrapText="1"/>
    </xf>
    <xf numFmtId="0" fontId="22" fillId="0" borderId="14" xfId="96" applyFont="1" applyBorder="1" applyAlignment="1">
      <alignment wrapText="1"/>
    </xf>
    <xf numFmtId="0" fontId="35" fillId="0" borderId="14" xfId="96" applyFont="1" applyBorder="1" applyAlignment="1">
      <alignment horizontal="left" wrapText="1" indent="1"/>
    </xf>
    <xf numFmtId="0" fontId="25" fillId="0" borderId="14" xfId="96" applyFont="1" applyBorder="1"/>
    <xf numFmtId="0" fontId="22" fillId="0" borderId="0" xfId="89" applyFont="1" applyAlignment="1">
      <alignment wrapText="1"/>
    </xf>
    <xf numFmtId="0" fontId="22" fillId="0" borderId="0" xfId="89" applyFont="1"/>
    <xf numFmtId="0" fontId="27" fillId="0" borderId="14" xfId="89" applyFont="1" applyBorder="1" applyAlignment="1">
      <alignment horizontal="left"/>
    </xf>
    <xf numFmtId="0" fontId="22" fillId="0" borderId="14" xfId="89" applyFont="1" applyBorder="1" applyAlignment="1">
      <alignment wrapText="1"/>
    </xf>
    <xf numFmtId="0" fontId="22" fillId="0" borderId="14" xfId="89" applyFont="1" applyBorder="1" applyAlignment="1"/>
    <xf numFmtId="3" fontId="22" fillId="0" borderId="14" xfId="89" applyNumberFormat="1" applyFont="1" applyBorder="1"/>
    <xf numFmtId="0" fontId="22" fillId="0" borderId="14" xfId="89" applyFont="1" applyBorder="1"/>
    <xf numFmtId="0" fontId="25" fillId="0" borderId="14" xfId="89" applyFont="1" applyBorder="1" applyAlignment="1">
      <alignment vertical="center" wrapText="1"/>
    </xf>
    <xf numFmtId="0" fontId="25" fillId="0" borderId="14" xfId="89" applyFont="1" applyBorder="1" applyAlignment="1"/>
    <xf numFmtId="3" fontId="25" fillId="0" borderId="14" xfId="89" applyNumberFormat="1" applyFont="1" applyBorder="1"/>
    <xf numFmtId="0" fontId="22" fillId="0" borderId="0" xfId="89" applyFont="1" applyBorder="1" applyAlignment="1">
      <alignment wrapText="1"/>
    </xf>
    <xf numFmtId="0" fontId="22" fillId="0" borderId="0" xfId="89" applyFont="1" applyBorder="1" applyAlignment="1"/>
    <xf numFmtId="0" fontId="22" fillId="0" borderId="0" xfId="89" applyFont="1" applyBorder="1"/>
    <xf numFmtId="0" fontId="25" fillId="0" borderId="14" xfId="89" applyFont="1" applyBorder="1" applyAlignment="1">
      <alignment wrapText="1"/>
    </xf>
    <xf numFmtId="0" fontId="25" fillId="0" borderId="14" xfId="89" applyFont="1" applyBorder="1" applyAlignment="1">
      <alignment horizontal="center" wrapText="1"/>
    </xf>
    <xf numFmtId="0" fontId="22" fillId="0" borderId="14" xfId="89" applyFont="1" applyBorder="1" applyAlignment="1">
      <alignment horizontal="center"/>
    </xf>
    <xf numFmtId="0" fontId="27" fillId="0" borderId="14" xfId="89" applyFont="1" applyBorder="1" applyAlignment="1">
      <alignment horizontal="center"/>
    </xf>
    <xf numFmtId="3" fontId="27" fillId="0" borderId="14" xfId="89" applyNumberFormat="1" applyFont="1" applyBorder="1"/>
    <xf numFmtId="0" fontId="25" fillId="0" borderId="14" xfId="89" applyFont="1" applyBorder="1" applyAlignment="1">
      <alignment horizontal="center" vertical="center" wrapText="1"/>
    </xf>
    <xf numFmtId="0" fontId="25" fillId="0" borderId="14" xfId="81" applyFont="1" applyFill="1" applyBorder="1" applyAlignment="1">
      <alignment horizontal="center" vertical="center" wrapText="1"/>
    </xf>
    <xf numFmtId="3" fontId="25" fillId="0" borderId="14" xfId="69" applyNumberFormat="1" applyFont="1" applyBorder="1" applyAlignment="1">
      <alignment wrapText="1"/>
    </xf>
    <xf numFmtId="3" fontId="22" fillId="0" borderId="14" xfId="69" applyNumberFormat="1" applyFont="1" applyBorder="1" applyAlignment="1">
      <alignment wrapText="1"/>
    </xf>
    <xf numFmtId="4" fontId="22" fillId="30" borderId="14" xfId="80" applyNumberFormat="1" applyFont="1" applyFill="1" applyBorder="1" applyAlignment="1">
      <alignment horizontal="right" vertical="center" wrapText="1"/>
    </xf>
    <xf numFmtId="0" fontId="22" fillId="0" borderId="14" xfId="0" applyFont="1" applyBorder="1" applyAlignment="1">
      <alignment horizontal="left" wrapText="1"/>
    </xf>
    <xf numFmtId="4" fontId="25" fillId="30" borderId="14" xfId="80" applyNumberFormat="1" applyFont="1" applyFill="1" applyBorder="1" applyAlignment="1">
      <alignment horizontal="right" vertical="center" wrapText="1"/>
    </xf>
    <xf numFmtId="3" fontId="22" fillId="0" borderId="14" xfId="70" applyNumberFormat="1" applyFont="1" applyFill="1" applyBorder="1" applyAlignment="1">
      <alignment wrapText="1"/>
    </xf>
    <xf numFmtId="4" fontId="22" fillId="30" borderId="14" xfId="80" applyNumberFormat="1" applyFont="1" applyFill="1" applyBorder="1" applyAlignment="1">
      <alignment horizontal="right" wrapText="1"/>
    </xf>
    <xf numFmtId="4" fontId="25" fillId="30" borderId="14" xfId="80" applyNumberFormat="1" applyFont="1" applyFill="1" applyBorder="1" applyAlignment="1">
      <alignment horizontal="right" wrapText="1"/>
    </xf>
    <xf numFmtId="0" fontId="25" fillId="0" borderId="14" xfId="80" applyFont="1" applyFill="1" applyBorder="1" applyAlignment="1">
      <alignment horizontal="left" vertical="center" wrapText="1" indent="1"/>
    </xf>
    <xf numFmtId="0" fontId="25" fillId="0" borderId="14" xfId="80" applyFont="1" applyFill="1" applyBorder="1" applyAlignment="1">
      <alignment horizontal="left" vertical="center" wrapText="1" indent="2"/>
    </xf>
    <xf numFmtId="0" fontId="22" fillId="0" borderId="14" xfId="80" applyFont="1" applyFill="1" applyBorder="1" applyAlignment="1">
      <alignment horizontal="left" vertical="center" wrapText="1" indent="2"/>
    </xf>
    <xf numFmtId="0" fontId="22" fillId="0" borderId="14" xfId="0" applyFont="1" applyBorder="1" applyAlignment="1">
      <alignment horizontal="left" wrapText="1" indent="5"/>
    </xf>
    <xf numFmtId="4" fontId="22" fillId="0" borderId="14" xfId="72" applyNumberFormat="1" applyFont="1" applyBorder="1"/>
    <xf numFmtId="0" fontId="22" fillId="0" borderId="14" xfId="0" applyFont="1" applyFill="1" applyBorder="1" applyAlignment="1">
      <alignment horizontal="left" wrapText="1" indent="5"/>
    </xf>
    <xf numFmtId="0" fontId="22" fillId="0" borderId="14" xfId="80" applyFont="1" applyFill="1" applyBorder="1" applyAlignment="1">
      <alignment horizontal="left" vertical="center" wrapText="1" indent="1"/>
    </xf>
    <xf numFmtId="4" fontId="25" fillId="29" borderId="14" xfId="81" applyNumberFormat="1" applyFont="1" applyFill="1" applyBorder="1" applyAlignment="1">
      <alignment horizontal="right" vertical="center" wrapText="1"/>
    </xf>
    <xf numFmtId="3" fontId="25" fillId="0" borderId="14" xfId="100" applyNumberFormat="1" applyFont="1" applyFill="1" applyBorder="1" applyAlignment="1">
      <alignment horizontal="center" vertical="top" wrapText="1"/>
    </xf>
    <xf numFmtId="168" fontId="37" fillId="0" borderId="14" xfId="100" applyNumberFormat="1" applyFont="1" applyFill="1" applyBorder="1" applyAlignment="1">
      <alignment horizontal="center"/>
    </xf>
    <xf numFmtId="168" fontId="35" fillId="0" borderId="14" xfId="100" applyNumberFormat="1" applyFont="1" applyFill="1" applyBorder="1"/>
    <xf numFmtId="168" fontId="35" fillId="0" borderId="14" xfId="100" applyNumberFormat="1" applyFont="1" applyFill="1" applyBorder="1" applyAlignment="1">
      <alignment horizontal="right" vertical="center"/>
    </xf>
    <xf numFmtId="168" fontId="37" fillId="0" borderId="14" xfId="100" applyNumberFormat="1" applyFont="1" applyFill="1" applyBorder="1" applyAlignment="1">
      <alignment horizontal="right" vertical="center"/>
    </xf>
    <xf numFmtId="0" fontId="37" fillId="0" borderId="14" xfId="100" applyFont="1" applyFill="1" applyBorder="1" applyAlignment="1">
      <alignment horizontal="center"/>
    </xf>
    <xf numFmtId="0" fontId="35" fillId="0" borderId="14" xfId="100" applyFont="1" applyFill="1" applyBorder="1" applyAlignment="1">
      <alignment horizontal="center"/>
    </xf>
    <xf numFmtId="2" fontId="35" fillId="0" borderId="14" xfId="100" applyNumberFormat="1" applyFont="1" applyFill="1" applyBorder="1" applyAlignment="1">
      <alignment vertical="center"/>
    </xf>
    <xf numFmtId="2" fontId="37" fillId="0" borderId="14" xfId="100" applyNumberFormat="1" applyFont="1" applyFill="1" applyBorder="1" applyAlignment="1">
      <alignment vertical="center"/>
    </xf>
    <xf numFmtId="1" fontId="35" fillId="0" borderId="14" xfId="100" applyNumberFormat="1" applyFont="1" applyFill="1" applyBorder="1" applyAlignment="1">
      <alignment vertical="center"/>
    </xf>
    <xf numFmtId="0" fontId="25" fillId="0" borderId="14" xfId="96" applyFont="1" applyBorder="1" applyAlignment="1">
      <alignment horizontal="center"/>
    </xf>
    <xf numFmtId="3" fontId="25" fillId="0" borderId="14" xfId="81" applyNumberFormat="1" applyFont="1" applyFill="1" applyBorder="1" applyAlignment="1">
      <alignment horizontal="center" vertical="center" wrapText="1"/>
    </xf>
    <xf numFmtId="0" fontId="25" fillId="0" borderId="14" xfId="89" applyFont="1" applyBorder="1" applyAlignment="1">
      <alignment horizontal="left" vertical="center" wrapText="1"/>
    </xf>
    <xf numFmtId="3" fontId="25" fillId="0" borderId="14" xfId="99" applyNumberFormat="1" applyFont="1" applyBorder="1" applyAlignment="1">
      <alignment vertical="top"/>
    </xf>
    <xf numFmtId="0" fontId="25" fillId="29" borderId="14" xfId="81" applyFont="1" applyFill="1" applyBorder="1" applyAlignment="1">
      <alignment wrapText="1"/>
    </xf>
    <xf numFmtId="4" fontId="22" fillId="29" borderId="14" xfId="81" applyNumberFormat="1" applyFont="1" applyFill="1" applyBorder="1" applyAlignment="1">
      <alignment horizontal="right" vertical="center" wrapText="1"/>
    </xf>
    <xf numFmtId="165" fontId="22" fillId="0" borderId="14" xfId="80" applyNumberFormat="1" applyFont="1" applyFill="1" applyBorder="1" applyAlignment="1">
      <alignment wrapText="1"/>
    </xf>
    <xf numFmtId="165" fontId="22" fillId="29" borderId="14" xfId="80" applyNumberFormat="1" applyFont="1" applyFill="1" applyBorder="1" applyAlignment="1">
      <alignment wrapText="1"/>
    </xf>
    <xf numFmtId="0" fontId="22" fillId="0" borderId="14" xfId="80" applyFont="1" applyFill="1" applyBorder="1" applyAlignment="1">
      <alignment wrapText="1"/>
    </xf>
    <xf numFmtId="0" fontId="22" fillId="29" borderId="14" xfId="81" applyFont="1" applyFill="1" applyBorder="1" applyAlignment="1">
      <alignment horizontal="left" wrapText="1"/>
    </xf>
    <xf numFmtId="0" fontId="25" fillId="29" borderId="14" xfId="81" applyFont="1" applyFill="1" applyBorder="1" applyAlignment="1">
      <alignment vertical="center" wrapText="1"/>
    </xf>
    <xf numFmtId="165" fontId="22" fillId="29" borderId="14" xfId="81" applyNumberFormat="1" applyFont="1" applyFill="1" applyBorder="1" applyAlignment="1">
      <alignment wrapText="1"/>
    </xf>
    <xf numFmtId="0" fontId="25" fillId="29" borderId="14" xfId="80" applyFont="1" applyFill="1" applyBorder="1" applyAlignment="1">
      <alignment vertical="center" wrapText="1"/>
    </xf>
    <xf numFmtId="0" fontId="22" fillId="29" borderId="14" xfId="80" applyFont="1" applyFill="1" applyBorder="1" applyAlignment="1">
      <alignment vertical="center" wrapText="1"/>
    </xf>
    <xf numFmtId="0" fontId="22" fillId="29" borderId="14" xfId="81" applyFont="1" applyFill="1" applyBorder="1" applyAlignment="1">
      <alignment vertical="center" wrapText="1"/>
    </xf>
    <xf numFmtId="0" fontId="25" fillId="0" borderId="14" xfId="77" applyFont="1" applyFill="1" applyBorder="1" applyAlignment="1">
      <alignment horizontal="left" vertical="center" wrapText="1"/>
    </xf>
    <xf numFmtId="4" fontId="25" fillId="0" borderId="14" xfId="0" applyNumberFormat="1" applyFont="1" applyFill="1" applyBorder="1" applyAlignment="1">
      <alignment vertical="center"/>
    </xf>
    <xf numFmtId="0" fontId="22" fillId="0" borderId="14" xfId="77" applyFont="1" applyFill="1" applyBorder="1" applyAlignment="1">
      <alignment wrapText="1"/>
    </xf>
    <xf numFmtId="4" fontId="22" fillId="0" borderId="14" xfId="0" applyNumberFormat="1" applyFont="1" applyFill="1" applyBorder="1"/>
    <xf numFmtId="0" fontId="22" fillId="0" borderId="14" xfId="77" applyFont="1" applyBorder="1" applyAlignment="1">
      <alignment wrapText="1"/>
    </xf>
    <xf numFmtId="0" fontId="22" fillId="0" borderId="14" xfId="0" applyFont="1" applyFill="1" applyBorder="1" applyAlignment="1">
      <alignment wrapText="1"/>
    </xf>
    <xf numFmtId="0" fontId="22" fillId="31" borderId="14" xfId="77" applyFont="1" applyFill="1" applyBorder="1"/>
    <xf numFmtId="0" fontId="22" fillId="0" borderId="14" xfId="77" applyFont="1" applyFill="1" applyBorder="1"/>
    <xf numFmtId="3" fontId="26" fillId="0" borderId="14" xfId="69" applyNumberFormat="1" applyFont="1" applyBorder="1" applyAlignment="1">
      <alignment wrapText="1"/>
    </xf>
    <xf numFmtId="0" fontId="26" fillId="0" borderId="40" xfId="0" applyFont="1" applyFill="1" applyBorder="1" applyAlignment="1">
      <alignment wrapText="1"/>
    </xf>
    <xf numFmtId="0" fontId="26" fillId="0" borderId="14" xfId="0" applyFont="1" applyFill="1" applyBorder="1" applyAlignment="1">
      <alignment wrapText="1"/>
    </xf>
    <xf numFmtId="3" fontId="26" fillId="0" borderId="14" xfId="0" applyNumberFormat="1" applyFont="1" applyFill="1" applyBorder="1" applyAlignment="1">
      <alignment wrapText="1"/>
    </xf>
    <xf numFmtId="4" fontId="26" fillId="30" borderId="14" xfId="80" applyNumberFormat="1" applyFont="1" applyFill="1" applyBorder="1" applyAlignment="1">
      <alignment horizontal="right" vertical="center" wrapText="1"/>
    </xf>
    <xf numFmtId="3" fontId="26" fillId="30" borderId="14" xfId="80" applyNumberFormat="1" applyFont="1" applyFill="1" applyBorder="1" applyAlignment="1">
      <alignment horizontal="right" vertical="center" wrapText="1"/>
    </xf>
    <xf numFmtId="0" fontId="25" fillId="0" borderId="14" xfId="96" applyFont="1" applyBorder="1" applyAlignment="1">
      <alignment horizontal="center" wrapText="1"/>
    </xf>
    <xf numFmtId="0" fontId="35" fillId="0" borderId="14" xfId="96" applyFont="1" applyBorder="1" applyAlignment="1">
      <alignment horizontal="center" wrapText="1"/>
    </xf>
    <xf numFmtId="168" fontId="25" fillId="0" borderId="14" xfId="96" applyNumberFormat="1" applyFont="1" applyBorder="1" applyAlignment="1">
      <alignment horizontal="center"/>
    </xf>
    <xf numFmtId="0" fontId="25" fillId="0" borderId="14" xfId="96" applyFont="1" applyBorder="1" applyAlignment="1">
      <alignment wrapText="1"/>
    </xf>
    <xf numFmtId="168" fontId="25" fillId="0" borderId="14" xfId="96" applyNumberFormat="1" applyFont="1" applyBorder="1"/>
    <xf numFmtId="168" fontId="22" fillId="0" borderId="14" xfId="96" applyNumberFormat="1" applyFont="1" applyBorder="1"/>
    <xf numFmtId="165" fontId="22" fillId="0" borderId="14" xfId="96" applyNumberFormat="1" applyFont="1" applyBorder="1" applyAlignment="1">
      <alignment wrapText="1"/>
    </xf>
    <xf numFmtId="0" fontId="35" fillId="0" borderId="14" xfId="96" applyFont="1" applyBorder="1" applyAlignment="1">
      <alignment horizontal="left" wrapText="1"/>
    </xf>
    <xf numFmtId="0" fontId="25" fillId="0" borderId="14" xfId="96" applyFont="1" applyBorder="1" applyAlignment="1">
      <alignment horizontal="left" wrapText="1"/>
    </xf>
    <xf numFmtId="165" fontId="25" fillId="0" borderId="14" xfId="96" applyNumberFormat="1" applyFont="1" applyBorder="1" applyAlignment="1">
      <alignment horizontal="left" wrapText="1"/>
    </xf>
    <xf numFmtId="0" fontId="22" fillId="0" borderId="14" xfId="96" applyFont="1" applyBorder="1" applyAlignment="1">
      <alignment horizontal="left" wrapText="1"/>
    </xf>
    <xf numFmtId="3" fontId="25" fillId="0" borderId="14" xfId="100" applyNumberFormat="1" applyFont="1" applyFill="1" applyBorder="1" applyAlignment="1">
      <alignment horizontal="right" vertical="top" wrapText="1"/>
    </xf>
    <xf numFmtId="0" fontId="35" fillId="0" borderId="14" xfId="96" applyFont="1" applyBorder="1" applyAlignment="1">
      <alignment wrapText="1"/>
    </xf>
    <xf numFmtId="0" fontId="25" fillId="0" borderId="14" xfId="100" applyFont="1" applyFill="1" applyBorder="1" applyAlignment="1">
      <alignment horizontal="center" vertical="top" wrapText="1"/>
    </xf>
    <xf numFmtId="0" fontId="22" fillId="0" borderId="14" xfId="72" applyFont="1" applyFill="1" applyBorder="1" applyAlignment="1">
      <alignment wrapText="1"/>
    </xf>
    <xf numFmtId="0" fontId="25" fillId="0" borderId="14" xfId="81" applyFont="1" applyBorder="1" applyAlignment="1">
      <alignment horizontal="center" vertical="center" wrapText="1"/>
    </xf>
    <xf numFmtId="4" fontId="22" fillId="0" borderId="14" xfId="81" applyNumberFormat="1" applyFont="1" applyBorder="1" applyAlignment="1">
      <alignment vertical="center"/>
    </xf>
    <xf numFmtId="0" fontId="22" fillId="0" borderId="14" xfId="81" applyFont="1" applyBorder="1" applyAlignment="1">
      <alignment horizontal="left" vertical="center" wrapText="1"/>
    </xf>
    <xf numFmtId="0" fontId="25" fillId="0" borderId="14" xfId="81" applyFont="1" applyBorder="1" applyAlignment="1">
      <alignment horizontal="left" vertical="center" wrapText="1"/>
    </xf>
    <xf numFmtId="4" fontId="25" fillId="0" borderId="14" xfId="81" applyNumberFormat="1" applyFont="1" applyBorder="1" applyAlignment="1">
      <alignment vertical="center"/>
    </xf>
    <xf numFmtId="0" fontId="22" fillId="0" borderId="14" xfId="80" applyFont="1" applyBorder="1" applyAlignment="1">
      <alignment horizontal="left" vertical="center" wrapText="1"/>
    </xf>
    <xf numFmtId="0" fontId="25" fillId="29" borderId="14" xfId="81" applyFont="1" applyFill="1" applyBorder="1" applyAlignment="1">
      <alignment horizontal="left" vertical="center" wrapText="1"/>
    </xf>
    <xf numFmtId="49" fontId="25" fillId="0" borderId="14" xfId="100" applyNumberFormat="1" applyFont="1" applyFill="1" applyBorder="1" applyAlignment="1">
      <alignment horizontal="center" vertical="top" wrapText="1"/>
    </xf>
    <xf numFmtId="0" fontId="37" fillId="0" borderId="14" xfId="100" applyFont="1" applyFill="1" applyBorder="1" applyAlignment="1">
      <alignment horizontal="center" vertical="center"/>
    </xf>
    <xf numFmtId="0" fontId="35" fillId="0" borderId="14" xfId="100" applyFont="1" applyFill="1" applyBorder="1" applyAlignment="1">
      <alignment horizontal="center" vertical="center"/>
    </xf>
    <xf numFmtId="49" fontId="22" fillId="0" borderId="14" xfId="100" quotePrefix="1" applyNumberFormat="1" applyFont="1" applyFill="1" applyBorder="1" applyAlignment="1">
      <alignment horizontal="center" vertical="top" wrapText="1"/>
    </xf>
    <xf numFmtId="168" fontId="35" fillId="0" borderId="14" xfId="100" applyNumberFormat="1" applyFont="1" applyFill="1" applyBorder="1" applyAlignment="1">
      <alignment vertical="center"/>
    </xf>
    <xf numFmtId="168" fontId="37" fillId="0" borderId="14" xfId="100" applyNumberFormat="1" applyFont="1" applyFill="1" applyBorder="1" applyAlignment="1">
      <alignment vertical="center"/>
    </xf>
    <xf numFmtId="1" fontId="37" fillId="0" borderId="14" xfId="100" applyNumberFormat="1" applyFont="1" applyFill="1" applyBorder="1" applyAlignment="1">
      <alignment vertical="center"/>
    </xf>
    <xf numFmtId="0" fontId="25" fillId="0" borderId="14" xfId="100" applyFont="1" applyFill="1" applyBorder="1" applyAlignment="1">
      <alignment horizontal="center" vertical="top" wrapText="1"/>
    </xf>
    <xf numFmtId="0" fontId="25" fillId="0" borderId="14" xfId="74" applyFont="1" applyBorder="1" applyAlignment="1">
      <alignment wrapText="1"/>
    </xf>
    <xf numFmtId="0" fontId="25" fillId="29" borderId="14" xfId="82" applyFont="1" applyFill="1" applyBorder="1" applyAlignment="1">
      <alignment horizontal="center" vertical="center" wrapText="1"/>
    </xf>
    <xf numFmtId="0" fontId="22" fillId="0" borderId="14" xfId="74" applyFont="1" applyBorder="1" applyAlignment="1">
      <alignment wrapText="1"/>
    </xf>
    <xf numFmtId="0" fontId="22" fillId="0" borderId="14" xfId="81" applyFont="1" applyBorder="1" applyAlignment="1">
      <alignment horizontal="left" wrapText="1"/>
    </xf>
    <xf numFmtId="4" fontId="22" fillId="0" borderId="14" xfId="74" applyNumberFormat="1" applyFont="1" applyBorder="1"/>
    <xf numFmtId="0" fontId="22" fillId="0" borderId="14" xfId="73" applyFont="1" applyBorder="1" applyAlignment="1">
      <alignment wrapText="1"/>
    </xf>
    <xf numFmtId="4" fontId="25" fillId="0" borderId="14" xfId="74" applyNumberFormat="1" applyFont="1" applyBorder="1"/>
    <xf numFmtId="0" fontId="25" fillId="0" borderId="14" xfId="74" applyFont="1" applyBorder="1"/>
    <xf numFmtId="0" fontId="22" fillId="0" borderId="14" xfId="74" applyFont="1" applyBorder="1"/>
    <xf numFmtId="0" fontId="22" fillId="0" borderId="14" xfId="73" applyFont="1" applyFill="1" applyBorder="1" applyAlignment="1">
      <alignment wrapText="1"/>
    </xf>
    <xf numFmtId="0" fontId="25" fillId="29" borderId="14" xfId="81" applyFont="1" applyFill="1" applyBorder="1" applyAlignment="1">
      <alignment horizontal="center" vertical="center" wrapText="1"/>
    </xf>
    <xf numFmtId="3" fontId="25" fillId="0" borderId="43" xfId="91" applyNumberFormat="1" applyFont="1" applyBorder="1" applyAlignment="1">
      <alignment horizontal="right"/>
    </xf>
    <xf numFmtId="3" fontId="22" fillId="29" borderId="44" xfId="81" applyNumberFormat="1" applyFont="1" applyFill="1" applyBorder="1" applyAlignment="1">
      <alignment horizontal="right" wrapText="1"/>
    </xf>
    <xf numFmtId="3" fontId="22" fillId="29" borderId="43" xfId="81" applyNumberFormat="1" applyFont="1" applyFill="1" applyBorder="1" applyAlignment="1">
      <alignment horizontal="right" wrapText="1"/>
    </xf>
    <xf numFmtId="4" fontId="22" fillId="0" borderId="0" xfId="74" applyNumberFormat="1" applyFont="1"/>
    <xf numFmtId="0" fontId="22" fillId="0" borderId="14" xfId="0" applyFont="1" applyBorder="1" applyAlignment="1">
      <alignment horizontal="center" vertical="top" wrapText="1"/>
    </xf>
    <xf numFmtId="0" fontId="22" fillId="0" borderId="14" xfId="0" applyFont="1" applyBorder="1" applyAlignment="1">
      <alignment horizontal="left" vertical="top" wrapText="1"/>
    </xf>
    <xf numFmtId="3" fontId="22" fillId="0" borderId="14" xfId="0" applyNumberFormat="1" applyFont="1" applyBorder="1" applyAlignment="1">
      <alignment horizontal="right" vertical="top" wrapText="1"/>
    </xf>
    <xf numFmtId="0" fontId="25" fillId="0" borderId="14" xfId="0" applyFont="1" applyBorder="1" applyAlignment="1">
      <alignment horizontal="center" vertical="top" wrapText="1"/>
    </xf>
    <xf numFmtId="0" fontId="25" fillId="0" borderId="14" xfId="0" applyFont="1" applyBorder="1" applyAlignment="1">
      <alignment horizontal="left" vertical="top" wrapText="1"/>
    </xf>
    <xf numFmtId="3" fontId="25" fillId="0" borderId="14" xfId="0" applyNumberFormat="1" applyFont="1" applyBorder="1" applyAlignment="1">
      <alignment horizontal="right" vertical="top" wrapText="1"/>
    </xf>
    <xf numFmtId="0" fontId="39" fillId="0" borderId="14" xfId="100" applyFont="1" applyFill="1" applyBorder="1" applyAlignment="1">
      <alignment horizontal="center"/>
    </xf>
    <xf numFmtId="0" fontId="25" fillId="0" borderId="14" xfId="100" applyFont="1" applyFill="1" applyBorder="1" applyAlignment="1">
      <alignment horizontal="center" vertical="top" wrapText="1"/>
    </xf>
    <xf numFmtId="0" fontId="37" fillId="0" borderId="0" xfId="100" applyFont="1" applyFill="1" applyBorder="1" applyAlignment="1">
      <alignment horizontal="center"/>
    </xf>
    <xf numFmtId="0" fontId="25" fillId="0" borderId="0" xfId="100" applyFont="1" applyFill="1" applyBorder="1" applyAlignment="1">
      <alignment horizontal="center" vertical="top" wrapText="1"/>
    </xf>
    <xf numFmtId="0" fontId="25" fillId="0" borderId="0" xfId="81" applyFont="1" applyAlignment="1">
      <alignment horizontal="center" vertical="center" wrapText="1"/>
    </xf>
    <xf numFmtId="0" fontId="25" fillId="29" borderId="14" xfId="81" applyFont="1" applyFill="1" applyBorder="1" applyAlignment="1">
      <alignment horizontal="center" vertical="center" wrapText="1"/>
    </xf>
    <xf numFmtId="0" fontId="25" fillId="29" borderId="15" xfId="81" applyFont="1" applyFill="1" applyBorder="1" applyAlignment="1">
      <alignment horizontal="center" vertical="center" wrapText="1"/>
    </xf>
    <xf numFmtId="0" fontId="25" fillId="0" borderId="0" xfId="72" applyFont="1" applyBorder="1" applyAlignment="1">
      <alignment horizontal="center" vertical="center" wrapText="1"/>
    </xf>
    <xf numFmtId="0" fontId="25" fillId="0" borderId="0" xfId="77" applyFont="1" applyFill="1" applyAlignment="1">
      <alignment horizontal="center" vertical="center" wrapText="1"/>
    </xf>
    <xf numFmtId="3" fontId="25" fillId="0" borderId="0" xfId="70" applyNumberFormat="1" applyFont="1" applyAlignment="1">
      <alignment horizontal="center" vertical="center" wrapText="1"/>
    </xf>
    <xf numFmtId="0" fontId="25" fillId="0" borderId="0" xfId="72" applyFont="1" applyBorder="1" applyAlignment="1">
      <alignment horizontal="center" vertical="center"/>
    </xf>
    <xf numFmtId="0" fontId="25" fillId="0" borderId="0" xfId="72" applyFont="1" applyBorder="1" applyAlignment="1">
      <alignment horizontal="center"/>
    </xf>
    <xf numFmtId="0" fontId="25" fillId="0" borderId="0" xfId="74" applyFont="1" applyBorder="1" applyAlignment="1">
      <alignment horizontal="center"/>
    </xf>
    <xf numFmtId="0" fontId="25" fillId="0" borderId="0" xfId="92" applyFont="1" applyBorder="1" applyAlignment="1">
      <alignment horizontal="center"/>
    </xf>
    <xf numFmtId="0" fontId="25" fillId="0" borderId="29" xfId="93" applyFont="1" applyBorder="1" applyAlignment="1">
      <alignment horizontal="center" wrapText="1"/>
    </xf>
    <xf numFmtId="0" fontId="25" fillId="0" borderId="10" xfId="93" applyFont="1" applyBorder="1" applyAlignment="1">
      <alignment horizontal="center" vertical="center" wrapText="1"/>
    </xf>
    <xf numFmtId="0" fontId="25" fillId="0" borderId="30" xfId="93" applyFont="1" applyBorder="1" applyAlignment="1">
      <alignment horizontal="center" vertical="center" wrapText="1"/>
    </xf>
    <xf numFmtId="0" fontId="25" fillId="0" borderId="31" xfId="93" applyFont="1" applyBorder="1" applyAlignment="1">
      <alignment horizontal="center" vertical="center" wrapText="1"/>
    </xf>
    <xf numFmtId="0" fontId="25" fillId="0" borderId="13" xfId="93" applyFont="1" applyBorder="1" applyAlignment="1">
      <alignment horizontal="center" wrapText="1"/>
    </xf>
    <xf numFmtId="0" fontId="25" fillId="0" borderId="0" xfId="95" applyFont="1" applyFill="1" applyBorder="1" applyAlignment="1">
      <alignment horizontal="center"/>
    </xf>
    <xf numFmtId="0" fontId="25" fillId="0" borderId="10" xfId="95" applyFont="1" applyBorder="1" applyAlignment="1">
      <alignment horizontal="center"/>
    </xf>
    <xf numFmtId="0" fontId="25" fillId="0" borderId="0" xfId="90" applyFont="1" applyAlignment="1">
      <alignment horizontal="center" vertical="center"/>
    </xf>
    <xf numFmtId="0" fontId="25" fillId="0" borderId="0" xfId="89" applyFont="1" applyBorder="1" applyAlignment="1">
      <alignment horizontal="center" wrapText="1"/>
    </xf>
    <xf numFmtId="0" fontId="25" fillId="0" borderId="0" xfId="96" applyFont="1" applyBorder="1" applyAlignment="1">
      <alignment horizontal="center" vertical="center"/>
    </xf>
    <xf numFmtId="0" fontId="25" fillId="0" borderId="35" xfId="96" applyFont="1" applyBorder="1" applyAlignment="1">
      <alignment horizontal="center" vertical="center"/>
    </xf>
    <xf numFmtId="0" fontId="25" fillId="0" borderId="14" xfId="96" applyFont="1" applyBorder="1" applyAlignment="1">
      <alignment horizontal="center"/>
    </xf>
    <xf numFmtId="168" fontId="25" fillId="0" borderId="14" xfId="96" applyNumberFormat="1" applyFont="1" applyBorder="1" applyAlignment="1">
      <alignment horizontal="center"/>
    </xf>
    <xf numFmtId="0" fontId="25" fillId="0" borderId="40" xfId="96" applyFont="1" applyBorder="1" applyAlignment="1">
      <alignment horizontal="center" vertical="center"/>
    </xf>
    <xf numFmtId="0" fontId="25" fillId="0" borderId="42" xfId="96" applyFont="1" applyBorder="1" applyAlignment="1">
      <alignment horizontal="center" vertical="center"/>
    </xf>
    <xf numFmtId="0" fontId="25" fillId="0" borderId="43" xfId="96" applyFont="1" applyBorder="1" applyAlignment="1">
      <alignment horizontal="center" vertical="center"/>
    </xf>
    <xf numFmtId="0" fontId="25" fillId="0" borderId="0" xfId="68" applyFont="1" applyBorder="1" applyAlignment="1">
      <alignment horizontal="center"/>
    </xf>
    <xf numFmtId="0" fontId="25" fillId="0" borderId="13" xfId="96" applyFont="1" applyBorder="1" applyAlignment="1">
      <alignment horizontal="center"/>
    </xf>
    <xf numFmtId="0" fontId="25" fillId="0" borderId="26" xfId="96" applyFont="1" applyBorder="1" applyAlignment="1">
      <alignment horizontal="center"/>
    </xf>
    <xf numFmtId="168" fontId="25" fillId="0" borderId="29" xfId="96" applyNumberFormat="1" applyFont="1" applyBorder="1" applyAlignment="1">
      <alignment horizontal="center"/>
    </xf>
    <xf numFmtId="168" fontId="25" fillId="0" borderId="10" xfId="96" applyNumberFormat="1" applyFont="1" applyBorder="1" applyAlignment="1">
      <alignment horizontal="center"/>
    </xf>
    <xf numFmtId="0" fontId="25" fillId="0" borderId="18" xfId="96" applyFont="1" applyBorder="1" applyAlignment="1">
      <alignment horizontal="center"/>
    </xf>
    <xf numFmtId="0" fontId="25" fillId="0" borderId="0" xfId="96" applyFont="1" applyBorder="1" applyAlignment="1">
      <alignment horizontal="center"/>
    </xf>
    <xf numFmtId="0" fontId="37" fillId="0" borderId="14" xfId="100" applyFont="1" applyFill="1" applyBorder="1"/>
    <xf numFmtId="49" fontId="34" fillId="0" borderId="0" xfId="68" applyNumberFormat="1" applyFont="1" applyAlignment="1">
      <alignment horizontal="left" wrapText="1"/>
    </xf>
    <xf numFmtId="0" fontId="25" fillId="0" borderId="0" xfId="97" applyFont="1" applyAlignment="1">
      <alignment horizontal="center" wrapText="1"/>
    </xf>
    <xf numFmtId="0" fontId="25" fillId="0" borderId="0" xfId="68" applyFont="1" applyAlignment="1">
      <alignment horizontal="center"/>
    </xf>
    <xf numFmtId="0" fontId="38" fillId="29" borderId="0" xfId="99" applyFont="1" applyFill="1" applyBorder="1" applyAlignment="1">
      <alignment horizontal="center" vertical="top" wrapText="1"/>
    </xf>
    <xf numFmtId="0" fontId="37" fillId="0" borderId="40" xfId="0" applyFont="1" applyFill="1" applyBorder="1" applyAlignment="1">
      <alignment horizontal="center" vertical="center"/>
    </xf>
    <xf numFmtId="0" fontId="37" fillId="0" borderId="42" xfId="0" applyFont="1" applyFill="1" applyBorder="1" applyAlignment="1">
      <alignment horizontal="center" vertical="center"/>
    </xf>
    <xf numFmtId="0" fontId="37" fillId="0" borderId="43" xfId="0" applyFont="1" applyFill="1" applyBorder="1" applyAlignment="1">
      <alignment horizontal="center" vertical="center"/>
    </xf>
    <xf numFmtId="0" fontId="25" fillId="0" borderId="0" xfId="105" applyFont="1" applyBorder="1" applyAlignment="1">
      <alignment horizontal="center" vertical="top" wrapText="1"/>
    </xf>
    <xf numFmtId="3" fontId="25" fillId="0" borderId="0" xfId="95" applyNumberFormat="1" applyFont="1" applyBorder="1" applyAlignment="1">
      <alignment horizontal="center" vertical="center" wrapText="1"/>
    </xf>
    <xf numFmtId="3" fontId="27" fillId="0" borderId="0" xfId="95" applyNumberFormat="1" applyFont="1" applyFill="1" applyAlignment="1">
      <alignment horizontal="left" wrapText="1"/>
    </xf>
  </cellXfs>
  <cellStyles count="107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20% - Accent1" xfId="7" xr:uid="{00000000-0005-0000-0000-000006000000}"/>
    <cellStyle name="20% - Accent2" xfId="8" xr:uid="{00000000-0005-0000-0000-000007000000}"/>
    <cellStyle name="20% - Accent3" xfId="9" xr:uid="{00000000-0005-0000-0000-000008000000}"/>
    <cellStyle name="20% - Accent4" xfId="10" xr:uid="{00000000-0005-0000-0000-000009000000}"/>
    <cellStyle name="20% - Accent5" xfId="11" xr:uid="{00000000-0005-0000-0000-00000A000000}"/>
    <cellStyle name="20% - Accent6" xfId="12" xr:uid="{00000000-0005-0000-0000-00000B000000}"/>
    <cellStyle name="40% - 1. jelölőszín" xfId="13" builtinId="31" customBuiltin="1"/>
    <cellStyle name="40% - 2. jelölőszín" xfId="14" builtinId="35" customBuiltin="1"/>
    <cellStyle name="40% - 3. jelölőszín" xfId="15" builtinId="39" customBuiltin="1"/>
    <cellStyle name="40% - 4. jelölőszín" xfId="16" builtinId="43" customBuiltin="1"/>
    <cellStyle name="40% - 5. jelölőszín" xfId="17" builtinId="47" customBuiltin="1"/>
    <cellStyle name="40% - 6. jelölőszín" xfId="18" builtinId="51" customBuiltin="1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60% - 1. jelölőszín" xfId="25" builtinId="32" customBuiltin="1"/>
    <cellStyle name="60% - 2. jelölőszín" xfId="26" builtinId="36" customBuiltin="1"/>
    <cellStyle name="60% - 3. jelölőszín" xfId="27" builtinId="40" customBuiltin="1"/>
    <cellStyle name="60% - 4. jelölőszín" xfId="28" builtinId="44" customBuiltin="1"/>
    <cellStyle name="60% - 5. jelölőszín" xfId="29" builtinId="48" customBuiltin="1"/>
    <cellStyle name="60% - 6. jelölőszín" xfId="30" builtinId="52" customBuiltin="1"/>
    <cellStyle name="60% - Accent1" xfId="31" xr:uid="{00000000-0005-0000-0000-00001E000000}"/>
    <cellStyle name="60% - Accent2" xfId="32" xr:uid="{00000000-0005-0000-0000-00001F000000}"/>
    <cellStyle name="60% - Accent3" xfId="33" xr:uid="{00000000-0005-0000-0000-000020000000}"/>
    <cellStyle name="60% - Accent4" xfId="34" xr:uid="{00000000-0005-0000-0000-000021000000}"/>
    <cellStyle name="60% - Accent5" xfId="35" xr:uid="{00000000-0005-0000-0000-000022000000}"/>
    <cellStyle name="60% - Accent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Bevitel" xfId="44" builtinId="20" customBuiltin="1"/>
    <cellStyle name="Calculation" xfId="45" xr:uid="{00000000-0005-0000-0000-00002C000000}"/>
    <cellStyle name="Check Cell" xfId="46" xr:uid="{00000000-0005-0000-0000-00002D000000}"/>
    <cellStyle name="Cím" xfId="47" builtinId="15" customBuiltin="1"/>
    <cellStyle name="Címsor 1" xfId="48" builtinId="16" customBuiltin="1"/>
    <cellStyle name="Címsor 2" xfId="49" builtinId="17" customBuiltin="1"/>
    <cellStyle name="Címsor 3" xfId="50" builtinId="18" customBuiltin="1"/>
    <cellStyle name="Címsor 4" xfId="51" builtinId="19" customBuiltin="1"/>
    <cellStyle name="Excel Built-in Normál 2" xfId="97" xr:uid="{00000000-0005-0000-0000-000033000000}"/>
    <cellStyle name="Excel Built-in Normál_2012. évi költségvetés I. módosítás VÉGLEGES" xfId="98" xr:uid="{00000000-0005-0000-0000-000034000000}"/>
    <cellStyle name="Explanatory Text" xfId="52" xr:uid="{00000000-0005-0000-0000-000035000000}"/>
    <cellStyle name="Ezres" xfId="53" builtinId="3"/>
    <cellStyle name="Ezres 2" xfId="54" xr:uid="{00000000-0005-0000-0000-000037000000}"/>
    <cellStyle name="Ezres 3" xfId="55" xr:uid="{00000000-0005-0000-0000-000038000000}"/>
    <cellStyle name="Ezres 3 2" xfId="101" xr:uid="{00000000-0005-0000-0000-000039000000}"/>
    <cellStyle name="Ezres 4" xfId="102" xr:uid="{00000000-0005-0000-0000-00003A000000}"/>
    <cellStyle name="Figyelmeztetés" xfId="56" builtinId="11" customBuiltin="1"/>
    <cellStyle name="Good" xfId="57" xr:uid="{00000000-0005-0000-0000-00003C000000}"/>
    <cellStyle name="Heading 1" xfId="58" xr:uid="{00000000-0005-0000-0000-00003D000000}"/>
    <cellStyle name="Heading 2" xfId="59" xr:uid="{00000000-0005-0000-0000-00003E000000}"/>
    <cellStyle name="Heading 3" xfId="60" xr:uid="{00000000-0005-0000-0000-00003F000000}"/>
    <cellStyle name="Heading 4" xfId="61" xr:uid="{00000000-0005-0000-0000-000040000000}"/>
    <cellStyle name="Hivatkozott cella" xfId="62" builtinId="24" customBuiltin="1"/>
    <cellStyle name="Input" xfId="63" xr:uid="{00000000-0005-0000-0000-000042000000}"/>
    <cellStyle name="Jegyzet" xfId="64" builtinId="10" customBuiltin="1"/>
    <cellStyle name="Kimenet" xfId="65" builtinId="21" customBuiltin="1"/>
    <cellStyle name="Linked Cell" xfId="66" xr:uid="{00000000-0005-0000-0000-000045000000}"/>
    <cellStyle name="Neutral" xfId="67" xr:uid="{00000000-0005-0000-0000-000046000000}"/>
    <cellStyle name="Normál" xfId="0" builtinId="0"/>
    <cellStyle name="Normál 2" xfId="68" xr:uid="{00000000-0005-0000-0000-000048000000}"/>
    <cellStyle name="Normál 2 2" xfId="106" xr:uid="{00000000-0005-0000-0000-000049000000}"/>
    <cellStyle name="Normál 3" xfId="100" xr:uid="{00000000-0005-0000-0000-00004A000000}"/>
    <cellStyle name="Normál 4" xfId="103" xr:uid="{00000000-0005-0000-0000-00004B000000}"/>
    <cellStyle name="Normál 5" xfId="104" xr:uid="{00000000-0005-0000-0000-00004C000000}"/>
    <cellStyle name="Normál 6" xfId="105" xr:uid="{00000000-0005-0000-0000-00004D000000}"/>
    <cellStyle name="Normál_2007_Koncepció táblák" xfId="69" xr:uid="{00000000-0005-0000-0000-00004E000000}"/>
    <cellStyle name="Normál_2007_Koncepció táblák_2013. évi költségvetés I." xfId="70" xr:uid="{00000000-0005-0000-0000-00004F000000}"/>
    <cellStyle name="Normál_2012. évi költségvetés I. módosítás VÉGLEGES" xfId="89" xr:uid="{00000000-0005-0000-0000-000050000000}"/>
    <cellStyle name="Normál_2012. évi költségvetés IV. módosítás" xfId="71" xr:uid="{00000000-0005-0000-0000-000051000000}"/>
    <cellStyle name="Normál_2013 évi költségvetéshez 2013.02.19." xfId="92" xr:uid="{00000000-0005-0000-0000-000052000000}"/>
    <cellStyle name="Normál_2013 évi költségvetéshez 2013.02.19._2014 évi költségvetés Tündi táblák" xfId="95" xr:uid="{00000000-0005-0000-0000-000053000000}"/>
    <cellStyle name="Normál_2013. évi költségvetés I." xfId="72" xr:uid="{00000000-0005-0000-0000-000054000000}"/>
    <cellStyle name="Normál_2013. évi költségvetés I._2013. évi költségvetés II. forduló testületi előterjesztés" xfId="73" xr:uid="{00000000-0005-0000-0000-000055000000}"/>
    <cellStyle name="Normál_2013. évi költségvetés II. forduló testületi előterjesztés" xfId="74" xr:uid="{00000000-0005-0000-0000-000056000000}"/>
    <cellStyle name="Normál_2013. évi költségvetés II. forduló testületi előterjesztés2." xfId="90" xr:uid="{00000000-0005-0000-0000-000057000000}"/>
    <cellStyle name="Normál_2014. évi kv. 6. tábla_kitöltve_szűkített II.fordulóhoz 2" xfId="75" xr:uid="{00000000-0005-0000-0000-000058000000}"/>
    <cellStyle name="Normál_4. sz. melléklet" xfId="91" xr:uid="{00000000-0005-0000-0000-000059000000}"/>
    <cellStyle name="Normal_KARSZJ3" xfId="76" xr:uid="{00000000-0005-0000-0000-00005A000000}"/>
    <cellStyle name="Normál_költségvetés10melléklet" xfId="77" xr:uid="{00000000-0005-0000-0000-00005B000000}"/>
    <cellStyle name="Normál_költségvetés10melléklet_2013. évi költségvetés I." xfId="78" xr:uid="{00000000-0005-0000-0000-00005C000000}"/>
    <cellStyle name="Normal_KTRSZJ" xfId="79" xr:uid="{00000000-0005-0000-0000-00005D000000}"/>
    <cellStyle name="Normál_Másolat eredetijeKÖLTSÉGVETÉS2005új1" xfId="80" xr:uid="{00000000-0005-0000-0000-00005E000000}"/>
    <cellStyle name="Normál_Másolat eredetijeKÖLTSÉGVETÉS2005új1_2013. évi költségvetés I." xfId="81" xr:uid="{00000000-0005-0000-0000-00005F000000}"/>
    <cellStyle name="Normál_Másolat eredetijeKÖLTSÉGVETÉS2005új1_2013. évi költségvetés II. forduló testületi előterjesztés" xfId="82" xr:uid="{00000000-0005-0000-0000-000060000000}"/>
    <cellStyle name="Normál_Munka1" xfId="96" xr:uid="{00000000-0005-0000-0000-000061000000}"/>
    <cellStyle name="Normál_Munka4" xfId="94" xr:uid="{00000000-0005-0000-0000-000062000000}"/>
    <cellStyle name="Normál_Munka4_2013 évi költségvetéshez 2013.02.19." xfId="93" xr:uid="{00000000-0005-0000-0000-000063000000}"/>
    <cellStyle name="Normál_Önkormányzat MÁK beszámoló" xfId="99" xr:uid="{00000000-0005-0000-0000-000064000000}"/>
    <cellStyle name="Note" xfId="83" xr:uid="{00000000-0005-0000-0000-000065000000}"/>
    <cellStyle name="Output" xfId="84" xr:uid="{00000000-0005-0000-0000-000066000000}"/>
    <cellStyle name="Összesen" xfId="85" builtinId="25" customBuiltin="1"/>
    <cellStyle name="Title" xfId="86" xr:uid="{00000000-0005-0000-0000-000068000000}"/>
    <cellStyle name="Total" xfId="87" xr:uid="{00000000-0005-0000-0000-000069000000}"/>
    <cellStyle name="Warning Text" xfId="88" xr:uid="{00000000-0005-0000-0000-00006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~1\HamarEva\LOCALS~1\Temp\M&#225;solat%20eredetijeksh19000282011.11.14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kincst&#225;r/LACZKA%20M&#193;RIA/K&#246;lts&#233;gvet&#233;s%202018/P&#233;csely/Eredeti_rendelet/P&#233;csely%20&#214;nkorm&#225;nyzat%202018.%20&#233;vi%20k&#246;lts&#233;gvet&#233;s%203-2018.%20(II.%2016.)%20rende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d"/>
      <sheetName val="Összesítő"/>
      <sheetName val="2.2.1. (önálló fennt.)"/>
      <sheetName val="2.2.1. (int társ)"/>
      <sheetName val="2.2.1. (TKT fennt.2011-2012)"/>
      <sheetName val="2.2.1. (TKT fennt.2012-2013)"/>
      <sheetName val="2.2.2.-2.3. feladatok"/>
      <sheetName val="szakszolgálati adatok"/>
      <sheetName val="2.4. feladat"/>
      <sheetName val="2.5.-2.8. feladatok"/>
      <sheetName val="info 1"/>
      <sheetName val="info 2"/>
    </sheetNames>
    <sheetDataSet>
      <sheetData sheetId="0">
        <row r="34">
          <cell r="BT34" t="str">
            <v>Aba</v>
          </cell>
        </row>
        <row r="35">
          <cell r="BT35" t="str">
            <v>Abádszalók</v>
          </cell>
        </row>
        <row r="36">
          <cell r="BT36" t="str">
            <v>Abaliget</v>
          </cell>
        </row>
        <row r="37">
          <cell r="BT37" t="str">
            <v>Abasár</v>
          </cell>
        </row>
        <row r="38">
          <cell r="BT38" t="str">
            <v>Abaújalpár</v>
          </cell>
        </row>
        <row r="39">
          <cell r="BT39" t="str">
            <v>Abaújkér</v>
          </cell>
        </row>
        <row r="40">
          <cell r="BT40" t="str">
            <v>Abaújlak</v>
          </cell>
        </row>
        <row r="41">
          <cell r="BT41" t="str">
            <v>Abaújszántó</v>
          </cell>
        </row>
        <row r="42">
          <cell r="BT42" t="str">
            <v>Abaújszolnok</v>
          </cell>
        </row>
        <row r="43">
          <cell r="BT43" t="str">
            <v>Abaújvár</v>
          </cell>
        </row>
        <row r="44">
          <cell r="BT44" t="str">
            <v>Abda</v>
          </cell>
        </row>
        <row r="45">
          <cell r="BT45" t="str">
            <v>Abod</v>
          </cell>
        </row>
        <row r="46">
          <cell r="BT46" t="str">
            <v>Abony</v>
          </cell>
        </row>
        <row r="47">
          <cell r="BT47" t="str">
            <v>Ábrahámhegy</v>
          </cell>
        </row>
        <row r="48">
          <cell r="BT48" t="str">
            <v>Ács</v>
          </cell>
        </row>
        <row r="49">
          <cell r="BT49" t="str">
            <v>Acsa</v>
          </cell>
        </row>
        <row r="50">
          <cell r="BT50" t="str">
            <v>Acsád</v>
          </cell>
        </row>
        <row r="51">
          <cell r="BT51" t="str">
            <v>Acsalag</v>
          </cell>
        </row>
        <row r="52">
          <cell r="BT52" t="str">
            <v>Ácsteszér</v>
          </cell>
        </row>
        <row r="53">
          <cell r="BT53" t="str">
            <v>Adács</v>
          </cell>
        </row>
        <row r="54">
          <cell r="BT54" t="str">
            <v>Ádánd</v>
          </cell>
        </row>
        <row r="55">
          <cell r="BT55" t="str">
            <v>Adásztevel</v>
          </cell>
        </row>
        <row r="56">
          <cell r="BT56" t="str">
            <v>Adony</v>
          </cell>
        </row>
        <row r="57">
          <cell r="BT57" t="str">
            <v>Adorjánháza</v>
          </cell>
        </row>
        <row r="58">
          <cell r="BT58" t="str">
            <v>Adorjás</v>
          </cell>
        </row>
        <row r="59">
          <cell r="BT59" t="str">
            <v>Ág</v>
          </cell>
        </row>
        <row r="60">
          <cell r="BT60" t="str">
            <v>Ágasegyháza</v>
          </cell>
        </row>
        <row r="61">
          <cell r="BT61" t="str">
            <v>Ágfalva</v>
          </cell>
        </row>
        <row r="62">
          <cell r="BT62" t="str">
            <v>Aggtelek</v>
          </cell>
        </row>
        <row r="63">
          <cell r="BT63" t="str">
            <v>Agyagosszergény</v>
          </cell>
        </row>
        <row r="64">
          <cell r="BT64" t="str">
            <v>Ajak</v>
          </cell>
        </row>
        <row r="65">
          <cell r="BT65" t="str">
            <v>Ajka</v>
          </cell>
        </row>
        <row r="66">
          <cell r="BT66" t="str">
            <v>Aka</v>
          </cell>
        </row>
        <row r="67">
          <cell r="BT67" t="str">
            <v>Akasztó</v>
          </cell>
        </row>
        <row r="68">
          <cell r="BT68" t="str">
            <v>Alacska</v>
          </cell>
        </row>
        <row r="69">
          <cell r="BT69" t="str">
            <v>Alap</v>
          </cell>
        </row>
        <row r="70">
          <cell r="BT70" t="str">
            <v>Alattyán</v>
          </cell>
        </row>
        <row r="71">
          <cell r="BT71" t="str">
            <v>Albertirsa</v>
          </cell>
        </row>
        <row r="72">
          <cell r="BT72" t="str">
            <v>Alcsútdoboz</v>
          </cell>
        </row>
        <row r="73">
          <cell r="BT73" t="str">
            <v>Aldebrő</v>
          </cell>
        </row>
        <row r="74">
          <cell r="BT74" t="str">
            <v>Algyő</v>
          </cell>
        </row>
        <row r="75">
          <cell r="BT75" t="str">
            <v>Alibánfa</v>
          </cell>
        </row>
        <row r="76">
          <cell r="BT76" t="str">
            <v>Almamellék</v>
          </cell>
        </row>
        <row r="77">
          <cell r="BT77" t="str">
            <v>Almásfüzitő</v>
          </cell>
        </row>
        <row r="78">
          <cell r="BT78" t="str">
            <v>Almásháza</v>
          </cell>
        </row>
        <row r="79">
          <cell r="BT79" t="str">
            <v>Almáskamarás</v>
          </cell>
        </row>
        <row r="80">
          <cell r="BT80" t="str">
            <v>Almáskeresztúr</v>
          </cell>
        </row>
        <row r="81">
          <cell r="BT81" t="str">
            <v>Álmosd</v>
          </cell>
        </row>
        <row r="82">
          <cell r="BT82" t="str">
            <v>Alsóberecki</v>
          </cell>
        </row>
        <row r="83">
          <cell r="BT83" t="str">
            <v>Alsóbogát</v>
          </cell>
        </row>
        <row r="84">
          <cell r="BT84" t="str">
            <v>Alsódobsza</v>
          </cell>
        </row>
        <row r="85">
          <cell r="BT85" t="str">
            <v>Alsógagy</v>
          </cell>
        </row>
        <row r="86">
          <cell r="BT86" t="str">
            <v>Alsómocsolád</v>
          </cell>
        </row>
        <row r="87">
          <cell r="BT87" t="str">
            <v>Alsónána</v>
          </cell>
        </row>
        <row r="88">
          <cell r="BT88" t="str">
            <v>Alsónémedi</v>
          </cell>
        </row>
        <row r="89">
          <cell r="BT89" t="str">
            <v>Alsónemesapáti</v>
          </cell>
        </row>
        <row r="90">
          <cell r="BT90" t="str">
            <v>Alsónyék</v>
          </cell>
        </row>
        <row r="91">
          <cell r="BT91" t="str">
            <v>Alsóörs</v>
          </cell>
        </row>
        <row r="92">
          <cell r="BT92" t="str">
            <v>Alsópáhok</v>
          </cell>
        </row>
        <row r="93">
          <cell r="BT93" t="str">
            <v>Alsópetény</v>
          </cell>
        </row>
        <row r="94">
          <cell r="BT94" t="str">
            <v>Alsórajk</v>
          </cell>
        </row>
        <row r="95">
          <cell r="BT95" t="str">
            <v>Alsóregmec</v>
          </cell>
        </row>
        <row r="96">
          <cell r="BT96" t="str">
            <v>Alsószenterzsébet</v>
          </cell>
        </row>
        <row r="97">
          <cell r="BT97" t="str">
            <v>Alsószentiván</v>
          </cell>
        </row>
        <row r="98">
          <cell r="BT98" t="str">
            <v>Alsószentmárton</v>
          </cell>
        </row>
        <row r="99">
          <cell r="BT99" t="str">
            <v>Alsószölnök</v>
          </cell>
        </row>
        <row r="100">
          <cell r="BT100" t="str">
            <v>Alsószuha</v>
          </cell>
        </row>
        <row r="101">
          <cell r="BT101" t="str">
            <v>Alsótelekes</v>
          </cell>
        </row>
        <row r="102">
          <cell r="BT102" t="str">
            <v>Alsótold</v>
          </cell>
        </row>
        <row r="103">
          <cell r="BT103" t="str">
            <v>Alsóújlak</v>
          </cell>
        </row>
        <row r="104">
          <cell r="BT104" t="str">
            <v>Alsóvadász</v>
          </cell>
        </row>
        <row r="105">
          <cell r="BT105" t="str">
            <v>Alsózsolca</v>
          </cell>
        </row>
        <row r="106">
          <cell r="BT106" t="str">
            <v>Ambrózfalva</v>
          </cell>
        </row>
        <row r="107">
          <cell r="BT107" t="str">
            <v>Anarcs</v>
          </cell>
        </row>
        <row r="108">
          <cell r="BT108" t="str">
            <v>Andocs</v>
          </cell>
        </row>
        <row r="109">
          <cell r="BT109" t="str">
            <v>Andornaktálya</v>
          </cell>
        </row>
        <row r="110">
          <cell r="BT110" t="str">
            <v>Andrásfa</v>
          </cell>
        </row>
        <row r="111">
          <cell r="BT111" t="str">
            <v>Annavölgy</v>
          </cell>
        </row>
        <row r="112">
          <cell r="BT112" t="str">
            <v>Apácatorna</v>
          </cell>
        </row>
        <row r="113">
          <cell r="BT113" t="str">
            <v>Apagy</v>
          </cell>
        </row>
        <row r="114">
          <cell r="BT114" t="str">
            <v>Apaj</v>
          </cell>
        </row>
        <row r="115">
          <cell r="BT115" t="str">
            <v>Aparhant</v>
          </cell>
        </row>
        <row r="116">
          <cell r="BT116" t="str">
            <v>Apátfalva</v>
          </cell>
        </row>
        <row r="117">
          <cell r="BT117" t="str">
            <v>Apátistvánfalva</v>
          </cell>
        </row>
        <row r="118">
          <cell r="BT118" t="str">
            <v>Apátvarasd</v>
          </cell>
        </row>
        <row r="119">
          <cell r="BT119" t="str">
            <v>Apc</v>
          </cell>
        </row>
        <row r="120">
          <cell r="BT120" t="str">
            <v>Áporka</v>
          </cell>
        </row>
        <row r="121">
          <cell r="BT121" t="str">
            <v>Apostag</v>
          </cell>
        </row>
        <row r="122">
          <cell r="BT122" t="str">
            <v>Aranyosapáti</v>
          </cell>
        </row>
        <row r="123">
          <cell r="BT123" t="str">
            <v>Aranyosgadány</v>
          </cell>
        </row>
        <row r="124">
          <cell r="BT124" t="str">
            <v>Arka</v>
          </cell>
        </row>
        <row r="125">
          <cell r="BT125" t="str">
            <v>Arló</v>
          </cell>
        </row>
        <row r="126">
          <cell r="BT126" t="str">
            <v>Arnót</v>
          </cell>
        </row>
        <row r="127">
          <cell r="BT127" t="str">
            <v>Ároktő</v>
          </cell>
        </row>
        <row r="128">
          <cell r="BT128" t="str">
            <v>Árpádhalom</v>
          </cell>
        </row>
        <row r="129">
          <cell r="BT129" t="str">
            <v>Árpás</v>
          </cell>
        </row>
        <row r="130">
          <cell r="BT130" t="str">
            <v>Ártánd</v>
          </cell>
        </row>
        <row r="131">
          <cell r="BT131" t="str">
            <v>Ásotthalom</v>
          </cell>
        </row>
        <row r="132">
          <cell r="BT132" t="str">
            <v>Ásványráró</v>
          </cell>
        </row>
        <row r="133">
          <cell r="BT133" t="str">
            <v>Aszaló</v>
          </cell>
        </row>
        <row r="134">
          <cell r="BT134" t="str">
            <v>Ászár</v>
          </cell>
        </row>
        <row r="135">
          <cell r="BT135" t="str">
            <v>Aszód</v>
          </cell>
        </row>
        <row r="136">
          <cell r="BT136" t="str">
            <v>Aszófő</v>
          </cell>
        </row>
        <row r="137">
          <cell r="BT137" t="str">
            <v>Áta</v>
          </cell>
        </row>
        <row r="138">
          <cell r="BT138" t="str">
            <v>Átány</v>
          </cell>
        </row>
        <row r="139">
          <cell r="BT139" t="str">
            <v>Atkár</v>
          </cell>
        </row>
        <row r="140">
          <cell r="BT140" t="str">
            <v>Attala</v>
          </cell>
        </row>
        <row r="141">
          <cell r="BT141" t="str">
            <v>Babarc</v>
          </cell>
        </row>
        <row r="142">
          <cell r="BT142" t="str">
            <v>Babarcszőlős</v>
          </cell>
        </row>
        <row r="143">
          <cell r="BT143" t="str">
            <v>Babócsa</v>
          </cell>
        </row>
        <row r="144">
          <cell r="BT144" t="str">
            <v>Bábolna</v>
          </cell>
        </row>
        <row r="145">
          <cell r="BT145" t="str">
            <v>Bábonymegyer</v>
          </cell>
        </row>
        <row r="146">
          <cell r="BT146" t="str">
            <v>Babosdöbréte</v>
          </cell>
        </row>
        <row r="147">
          <cell r="BT147" t="str">
            <v>Babót</v>
          </cell>
        </row>
        <row r="148">
          <cell r="BT148" t="str">
            <v>Bácsalmás</v>
          </cell>
        </row>
        <row r="149">
          <cell r="BT149" t="str">
            <v>Bácsbokod</v>
          </cell>
        </row>
        <row r="150">
          <cell r="BT150" t="str">
            <v>Bácsborsód</v>
          </cell>
        </row>
        <row r="151">
          <cell r="BT151" t="str">
            <v>Bácsszentgyörgy</v>
          </cell>
        </row>
        <row r="152">
          <cell r="BT152" t="str">
            <v>Bácsszőlős</v>
          </cell>
        </row>
        <row r="153">
          <cell r="BT153" t="str">
            <v>Badacsonytomaj</v>
          </cell>
        </row>
        <row r="154">
          <cell r="BT154" t="str">
            <v>Badacsonytördemic</v>
          </cell>
        </row>
        <row r="155">
          <cell r="BT155" t="str">
            <v>Bag</v>
          </cell>
        </row>
        <row r="156">
          <cell r="BT156" t="str">
            <v>Bagamér</v>
          </cell>
        </row>
        <row r="157">
          <cell r="BT157" t="str">
            <v>Baglad</v>
          </cell>
        </row>
        <row r="158">
          <cell r="BT158" t="str">
            <v>Bagod</v>
          </cell>
        </row>
        <row r="159">
          <cell r="BT159" t="str">
            <v>Bágyogszovát</v>
          </cell>
        </row>
        <row r="160">
          <cell r="BT160" t="str">
            <v>Baj</v>
          </cell>
        </row>
        <row r="161">
          <cell r="BT161" t="str">
            <v>Baja</v>
          </cell>
        </row>
        <row r="162">
          <cell r="BT162" t="str">
            <v>Bajánsenye</v>
          </cell>
        </row>
        <row r="163">
          <cell r="BT163" t="str">
            <v>Bajna</v>
          </cell>
        </row>
        <row r="164">
          <cell r="BT164" t="str">
            <v>Bajót</v>
          </cell>
        </row>
        <row r="165">
          <cell r="BT165" t="str">
            <v>Bak</v>
          </cell>
        </row>
        <row r="166">
          <cell r="BT166" t="str">
            <v>Bakháza</v>
          </cell>
        </row>
        <row r="167">
          <cell r="BT167" t="str">
            <v>Bakóca</v>
          </cell>
        </row>
        <row r="168">
          <cell r="BT168" t="str">
            <v>Bakonszeg</v>
          </cell>
        </row>
        <row r="169">
          <cell r="BT169" t="str">
            <v>Bakonya</v>
          </cell>
        </row>
        <row r="170">
          <cell r="BT170" t="str">
            <v>Bakonybánk</v>
          </cell>
        </row>
        <row r="171">
          <cell r="BT171" t="str">
            <v>Bakonybél</v>
          </cell>
        </row>
        <row r="172">
          <cell r="BT172" t="str">
            <v>Bakonycsernye</v>
          </cell>
        </row>
        <row r="173">
          <cell r="BT173" t="str">
            <v>Bakonygyirót</v>
          </cell>
        </row>
        <row r="174">
          <cell r="BT174" t="str">
            <v>Bakonyjákó</v>
          </cell>
        </row>
        <row r="175">
          <cell r="BT175" t="str">
            <v>Bakonykoppány</v>
          </cell>
        </row>
        <row r="176">
          <cell r="BT176" t="str">
            <v>Bakonykúti</v>
          </cell>
        </row>
        <row r="177">
          <cell r="BT177" t="str">
            <v>Bakonynána</v>
          </cell>
        </row>
        <row r="178">
          <cell r="BT178" t="str">
            <v>Bakonyoszlop</v>
          </cell>
        </row>
        <row r="179">
          <cell r="BT179" t="str">
            <v>Bakonypéterd</v>
          </cell>
        </row>
        <row r="180">
          <cell r="BT180" t="str">
            <v>Bakonypölöske</v>
          </cell>
        </row>
        <row r="181">
          <cell r="BT181" t="str">
            <v>Bakonyság</v>
          </cell>
        </row>
        <row r="182">
          <cell r="BT182" t="str">
            <v>Bakonysárkány</v>
          </cell>
        </row>
        <row r="183">
          <cell r="BT183" t="str">
            <v>Bakonyszentiván</v>
          </cell>
        </row>
        <row r="184">
          <cell r="BT184" t="str">
            <v>Bakonyszentkirály</v>
          </cell>
        </row>
        <row r="185">
          <cell r="BT185" t="str">
            <v>Bakonyszentlászló</v>
          </cell>
        </row>
        <row r="186">
          <cell r="BT186" t="str">
            <v>Bakonyszombathely</v>
          </cell>
        </row>
        <row r="187">
          <cell r="BT187" t="str">
            <v>Bakonyszücs</v>
          </cell>
        </row>
        <row r="188">
          <cell r="BT188" t="str">
            <v>Bakonytamási</v>
          </cell>
        </row>
        <row r="189">
          <cell r="BT189" t="str">
            <v>Baks</v>
          </cell>
        </row>
        <row r="190">
          <cell r="BT190" t="str">
            <v>Baksa</v>
          </cell>
        </row>
        <row r="191">
          <cell r="BT191" t="str">
            <v>Baktakék</v>
          </cell>
        </row>
        <row r="192">
          <cell r="BT192" t="str">
            <v>Baktalórántháza</v>
          </cell>
        </row>
        <row r="193">
          <cell r="BT193" t="str">
            <v>Baktüttös</v>
          </cell>
        </row>
        <row r="194">
          <cell r="BT194" t="str">
            <v>Balajt</v>
          </cell>
        </row>
        <row r="195">
          <cell r="BT195" t="str">
            <v>Balassagyarmat</v>
          </cell>
        </row>
        <row r="196">
          <cell r="BT196" t="str">
            <v>Balástya</v>
          </cell>
        </row>
        <row r="197">
          <cell r="BT197" t="str">
            <v>Balaton</v>
          </cell>
        </row>
        <row r="198">
          <cell r="BT198" t="str">
            <v>Balatonakali</v>
          </cell>
        </row>
        <row r="199">
          <cell r="BT199" t="str">
            <v>Balatonalmádi</v>
          </cell>
        </row>
        <row r="200">
          <cell r="BT200" t="str">
            <v>Balatonberény</v>
          </cell>
        </row>
        <row r="201">
          <cell r="BT201" t="str">
            <v>Balatonboglár</v>
          </cell>
        </row>
        <row r="202">
          <cell r="BT202" t="str">
            <v>Balatoncsicsó</v>
          </cell>
        </row>
        <row r="203">
          <cell r="BT203" t="str">
            <v>Balatonederics</v>
          </cell>
        </row>
        <row r="204">
          <cell r="BT204" t="str">
            <v>Balatonendréd</v>
          </cell>
        </row>
        <row r="205">
          <cell r="BT205" t="str">
            <v>Balatonfenyves</v>
          </cell>
        </row>
        <row r="206">
          <cell r="BT206" t="str">
            <v>Balatonfőkajár</v>
          </cell>
        </row>
        <row r="207">
          <cell r="BT207" t="str">
            <v>Balatonföldvár</v>
          </cell>
        </row>
        <row r="208">
          <cell r="BT208" t="str">
            <v>Balatonfüred</v>
          </cell>
        </row>
        <row r="209">
          <cell r="BT209" t="str">
            <v>Balatonfűzfő</v>
          </cell>
        </row>
        <row r="210">
          <cell r="BT210" t="str">
            <v>Balatongyörök</v>
          </cell>
        </row>
        <row r="211">
          <cell r="BT211" t="str">
            <v>Balatonhenye</v>
          </cell>
        </row>
        <row r="212">
          <cell r="BT212" t="str">
            <v>Balatonkenese</v>
          </cell>
        </row>
        <row r="213">
          <cell r="BT213" t="str">
            <v>Balatonkeresztúr</v>
          </cell>
        </row>
        <row r="214">
          <cell r="BT214" t="str">
            <v>Balatonlelle</v>
          </cell>
        </row>
        <row r="215">
          <cell r="BT215" t="str">
            <v>Balatonmagyaród</v>
          </cell>
        </row>
        <row r="216">
          <cell r="BT216" t="str">
            <v>Balatonmáriafürdő</v>
          </cell>
        </row>
        <row r="217">
          <cell r="BT217" t="str">
            <v>Balatonőszöd</v>
          </cell>
        </row>
        <row r="218">
          <cell r="BT218" t="str">
            <v>Balatonrendes</v>
          </cell>
        </row>
        <row r="219">
          <cell r="BT219" t="str">
            <v>Balatonszabadi</v>
          </cell>
        </row>
        <row r="220">
          <cell r="BT220" t="str">
            <v>Balatonszárszó</v>
          </cell>
        </row>
        <row r="221">
          <cell r="BT221" t="str">
            <v>Balatonszemes</v>
          </cell>
        </row>
        <row r="222">
          <cell r="BT222" t="str">
            <v>Balatonszentgyörgy</v>
          </cell>
        </row>
        <row r="223">
          <cell r="BT223" t="str">
            <v>Balatonszepezd</v>
          </cell>
        </row>
        <row r="224">
          <cell r="BT224" t="str">
            <v>Balatonszőlős</v>
          </cell>
        </row>
        <row r="225">
          <cell r="BT225" t="str">
            <v>Balatonudvari</v>
          </cell>
        </row>
        <row r="226">
          <cell r="BT226" t="str">
            <v>Balatonújlak</v>
          </cell>
        </row>
        <row r="227">
          <cell r="BT227" t="str">
            <v>Balatonvilágos</v>
          </cell>
        </row>
        <row r="228">
          <cell r="BT228" t="str">
            <v>Balinka</v>
          </cell>
        </row>
        <row r="229">
          <cell r="BT229" t="str">
            <v>Balkány</v>
          </cell>
        </row>
        <row r="230">
          <cell r="BT230" t="str">
            <v>Ballószög</v>
          </cell>
        </row>
        <row r="231">
          <cell r="BT231" t="str">
            <v>Balmazújváros</v>
          </cell>
        </row>
        <row r="232">
          <cell r="BT232" t="str">
            <v>Balogunyom</v>
          </cell>
        </row>
        <row r="233">
          <cell r="BT233" t="str">
            <v>Balotaszállás</v>
          </cell>
        </row>
        <row r="234">
          <cell r="BT234" t="str">
            <v>Balsa</v>
          </cell>
        </row>
        <row r="235">
          <cell r="BT235" t="str">
            <v>Bálványos</v>
          </cell>
        </row>
        <row r="236">
          <cell r="BT236" t="str">
            <v>Bana</v>
          </cell>
        </row>
        <row r="237">
          <cell r="BT237" t="str">
            <v>Bánd</v>
          </cell>
        </row>
        <row r="238">
          <cell r="BT238" t="str">
            <v>Bánfa</v>
          </cell>
        </row>
        <row r="239">
          <cell r="BT239" t="str">
            <v>Bánhorváti</v>
          </cell>
        </row>
        <row r="240">
          <cell r="BT240" t="str">
            <v>Bánk</v>
          </cell>
        </row>
        <row r="241">
          <cell r="BT241" t="str">
            <v>Bánokszentgyörgy</v>
          </cell>
        </row>
        <row r="242">
          <cell r="BT242" t="str">
            <v>Bánréve</v>
          </cell>
        </row>
        <row r="243">
          <cell r="BT243" t="str">
            <v>Bár</v>
          </cell>
        </row>
        <row r="244">
          <cell r="BT244" t="str">
            <v>Barabás</v>
          </cell>
        </row>
        <row r="245">
          <cell r="BT245" t="str">
            <v>Baracs</v>
          </cell>
        </row>
        <row r="246">
          <cell r="BT246" t="str">
            <v>Baracska</v>
          </cell>
        </row>
        <row r="247">
          <cell r="BT247" t="str">
            <v>Báránd</v>
          </cell>
        </row>
        <row r="248">
          <cell r="BT248" t="str">
            <v>Baranyahídvég</v>
          </cell>
        </row>
        <row r="249">
          <cell r="BT249" t="str">
            <v>Baranyajenő</v>
          </cell>
        </row>
        <row r="250">
          <cell r="BT250" t="str">
            <v>Baranyaszentgyörgy</v>
          </cell>
        </row>
        <row r="251">
          <cell r="BT251" t="str">
            <v>Barbacs</v>
          </cell>
        </row>
        <row r="252">
          <cell r="BT252" t="str">
            <v>Barcs</v>
          </cell>
        </row>
        <row r="253">
          <cell r="BT253" t="str">
            <v>Bárdudvarnok</v>
          </cell>
        </row>
        <row r="254">
          <cell r="BT254" t="str">
            <v>Barlahida</v>
          </cell>
        </row>
        <row r="255">
          <cell r="BT255" t="str">
            <v>Bárna</v>
          </cell>
        </row>
        <row r="256">
          <cell r="BT256" t="str">
            <v>Barnag</v>
          </cell>
        </row>
        <row r="257">
          <cell r="BT257" t="str">
            <v>Bársonyos</v>
          </cell>
        </row>
        <row r="258">
          <cell r="BT258" t="str">
            <v>Basal</v>
          </cell>
        </row>
        <row r="259">
          <cell r="BT259" t="str">
            <v>Baskó</v>
          </cell>
        </row>
        <row r="260">
          <cell r="BT260" t="str">
            <v>Báta</v>
          </cell>
        </row>
        <row r="261">
          <cell r="BT261" t="str">
            <v>Bátaapáti</v>
          </cell>
        </row>
        <row r="262">
          <cell r="BT262" t="str">
            <v>Bátaszék</v>
          </cell>
        </row>
        <row r="263">
          <cell r="BT263" t="str">
            <v>Baté</v>
          </cell>
        </row>
        <row r="264">
          <cell r="BT264" t="str">
            <v>Bátmonostor</v>
          </cell>
        </row>
        <row r="265">
          <cell r="BT265" t="str">
            <v>Bátonyterenye</v>
          </cell>
        </row>
        <row r="266">
          <cell r="BT266" t="str">
            <v>Bátor</v>
          </cell>
        </row>
        <row r="267">
          <cell r="BT267" t="str">
            <v>Bátorliget</v>
          </cell>
        </row>
        <row r="268">
          <cell r="BT268" t="str">
            <v>Battonya</v>
          </cell>
        </row>
        <row r="269">
          <cell r="BT269" t="str">
            <v>Bátya</v>
          </cell>
        </row>
        <row r="270">
          <cell r="BT270" t="str">
            <v>Batyk</v>
          </cell>
        </row>
        <row r="271">
          <cell r="BT271" t="str">
            <v>Bázakerettye</v>
          </cell>
        </row>
        <row r="272">
          <cell r="BT272" t="str">
            <v>Bazsi</v>
          </cell>
        </row>
        <row r="273">
          <cell r="BT273" t="str">
            <v>Béb</v>
          </cell>
        </row>
        <row r="274">
          <cell r="BT274" t="str">
            <v>Becsehely</v>
          </cell>
        </row>
        <row r="275">
          <cell r="BT275" t="str">
            <v>Becske</v>
          </cell>
        </row>
        <row r="276">
          <cell r="BT276" t="str">
            <v>Becskeháza</v>
          </cell>
        </row>
        <row r="277">
          <cell r="BT277" t="str">
            <v>Becsvölgye</v>
          </cell>
        </row>
        <row r="278">
          <cell r="BT278" t="str">
            <v>Bedegkér</v>
          </cell>
        </row>
        <row r="279">
          <cell r="BT279" t="str">
            <v>Bedő</v>
          </cell>
        </row>
        <row r="280">
          <cell r="BT280" t="str">
            <v>Bejcgyertyános</v>
          </cell>
        </row>
        <row r="281">
          <cell r="BT281" t="str">
            <v>Békás</v>
          </cell>
        </row>
        <row r="282">
          <cell r="BT282" t="str">
            <v>Bekecs</v>
          </cell>
        </row>
        <row r="283">
          <cell r="BT283" t="str">
            <v>Békés</v>
          </cell>
        </row>
        <row r="284">
          <cell r="BT284" t="str">
            <v>Békéscsaba</v>
          </cell>
        </row>
        <row r="285">
          <cell r="BT285" t="str">
            <v>Békéssámson</v>
          </cell>
        </row>
        <row r="286">
          <cell r="BT286" t="str">
            <v>Békésszentandrás</v>
          </cell>
        </row>
        <row r="287">
          <cell r="BT287" t="str">
            <v>Bekölce</v>
          </cell>
        </row>
        <row r="288">
          <cell r="BT288" t="str">
            <v>Bélapátfalva</v>
          </cell>
        </row>
        <row r="289">
          <cell r="BT289" t="str">
            <v>Bélavár</v>
          </cell>
        </row>
        <row r="290">
          <cell r="BT290" t="str">
            <v>Belecska</v>
          </cell>
        </row>
        <row r="291">
          <cell r="BT291" t="str">
            <v>Beled</v>
          </cell>
        </row>
        <row r="292">
          <cell r="BT292" t="str">
            <v>Beleg</v>
          </cell>
        </row>
        <row r="293">
          <cell r="BT293" t="str">
            <v>Belezna</v>
          </cell>
        </row>
        <row r="294">
          <cell r="BT294" t="str">
            <v>Bélmegyer</v>
          </cell>
        </row>
        <row r="295">
          <cell r="BT295" t="str">
            <v>Beloiannisz</v>
          </cell>
        </row>
        <row r="296">
          <cell r="BT296" t="str">
            <v>Belsősárd</v>
          </cell>
        </row>
        <row r="297">
          <cell r="BT297" t="str">
            <v>Belvárdgyula</v>
          </cell>
        </row>
        <row r="298">
          <cell r="BT298" t="str">
            <v>Benk</v>
          </cell>
        </row>
        <row r="299">
          <cell r="BT299" t="str">
            <v>Bénye</v>
          </cell>
        </row>
        <row r="300">
          <cell r="BT300" t="str">
            <v>Bér</v>
          </cell>
        </row>
        <row r="301">
          <cell r="BT301" t="str">
            <v>Bérbaltavár</v>
          </cell>
        </row>
        <row r="302">
          <cell r="BT302" t="str">
            <v>Bercel</v>
          </cell>
        </row>
        <row r="303">
          <cell r="BT303" t="str">
            <v>Beregdaróc</v>
          </cell>
        </row>
        <row r="304">
          <cell r="BT304" t="str">
            <v>Beregsurány</v>
          </cell>
        </row>
        <row r="305">
          <cell r="BT305" t="str">
            <v>Berekböszörmény</v>
          </cell>
        </row>
        <row r="306">
          <cell r="BT306" t="str">
            <v>Berekfürdő</v>
          </cell>
        </row>
        <row r="307">
          <cell r="BT307" t="str">
            <v>Beremend</v>
          </cell>
        </row>
        <row r="308">
          <cell r="BT308" t="str">
            <v>Berente</v>
          </cell>
        </row>
        <row r="309">
          <cell r="BT309" t="str">
            <v>Beret</v>
          </cell>
        </row>
        <row r="310">
          <cell r="BT310" t="str">
            <v>Berettyóújfalu</v>
          </cell>
        </row>
        <row r="311">
          <cell r="BT311" t="str">
            <v>Berhida</v>
          </cell>
        </row>
        <row r="312">
          <cell r="BT312" t="str">
            <v>Berkenye</v>
          </cell>
        </row>
        <row r="313">
          <cell r="BT313" t="str">
            <v>Berkesd</v>
          </cell>
        </row>
        <row r="314">
          <cell r="BT314" t="str">
            <v>Berkesz</v>
          </cell>
        </row>
        <row r="315">
          <cell r="BT315" t="str">
            <v>Bernecebaráti</v>
          </cell>
        </row>
        <row r="316">
          <cell r="BT316" t="str">
            <v>Berzék</v>
          </cell>
        </row>
        <row r="317">
          <cell r="BT317" t="str">
            <v>Berzence</v>
          </cell>
        </row>
        <row r="318">
          <cell r="BT318" t="str">
            <v>Besence</v>
          </cell>
        </row>
        <row r="319">
          <cell r="BT319" t="str">
            <v>Besenyőd</v>
          </cell>
        </row>
        <row r="320">
          <cell r="BT320" t="str">
            <v>Besenyőtelek</v>
          </cell>
        </row>
        <row r="321">
          <cell r="BT321" t="str">
            <v>Besenyszög</v>
          </cell>
        </row>
        <row r="322">
          <cell r="BT322" t="str">
            <v>Besnyő</v>
          </cell>
        </row>
        <row r="323">
          <cell r="BT323" t="str">
            <v>Beszterec</v>
          </cell>
        </row>
        <row r="324">
          <cell r="BT324" t="str">
            <v>Bezedek</v>
          </cell>
        </row>
        <row r="325">
          <cell r="BT325" t="str">
            <v>Bezenye</v>
          </cell>
        </row>
        <row r="326">
          <cell r="BT326" t="str">
            <v>Bezeréd</v>
          </cell>
        </row>
        <row r="327">
          <cell r="BT327" t="str">
            <v>Bezi</v>
          </cell>
        </row>
        <row r="328">
          <cell r="BT328" t="str">
            <v>Biatorbágy</v>
          </cell>
        </row>
        <row r="329">
          <cell r="BT329" t="str">
            <v>Bicsérd</v>
          </cell>
        </row>
        <row r="330">
          <cell r="BT330" t="str">
            <v>Bicske</v>
          </cell>
        </row>
        <row r="331">
          <cell r="BT331" t="str">
            <v>Bihardancsháza</v>
          </cell>
        </row>
        <row r="332">
          <cell r="BT332" t="str">
            <v>Biharkeresztes</v>
          </cell>
        </row>
        <row r="333">
          <cell r="BT333" t="str">
            <v>Biharnagybajom</v>
          </cell>
        </row>
        <row r="334">
          <cell r="BT334" t="str">
            <v>Bihartorda</v>
          </cell>
        </row>
        <row r="335">
          <cell r="BT335" t="str">
            <v>Biharugra</v>
          </cell>
        </row>
        <row r="336">
          <cell r="BT336" t="str">
            <v>Bikács</v>
          </cell>
        </row>
        <row r="337">
          <cell r="BT337" t="str">
            <v>Bikal</v>
          </cell>
        </row>
        <row r="338">
          <cell r="BT338" t="str">
            <v>Biri</v>
          </cell>
        </row>
        <row r="339">
          <cell r="BT339" t="str">
            <v>Birján</v>
          </cell>
        </row>
        <row r="340">
          <cell r="BT340" t="str">
            <v>Bisse</v>
          </cell>
        </row>
        <row r="341">
          <cell r="BT341" t="str">
            <v>Boba</v>
          </cell>
        </row>
        <row r="342">
          <cell r="BT342" t="str">
            <v>Bocfölde</v>
          </cell>
        </row>
        <row r="343">
          <cell r="BT343" t="str">
            <v>Boconád</v>
          </cell>
        </row>
        <row r="344">
          <cell r="BT344" t="str">
            <v>Bócsa</v>
          </cell>
        </row>
        <row r="345">
          <cell r="BT345" t="str">
            <v>Bocska</v>
          </cell>
        </row>
        <row r="346">
          <cell r="BT346" t="str">
            <v>Bocskaikert</v>
          </cell>
        </row>
        <row r="347">
          <cell r="BT347" t="str">
            <v>Boda</v>
          </cell>
        </row>
        <row r="348">
          <cell r="BT348" t="str">
            <v>Bodajk</v>
          </cell>
        </row>
        <row r="349">
          <cell r="BT349" t="str">
            <v>Bodmér</v>
          </cell>
        </row>
        <row r="350">
          <cell r="BT350" t="str">
            <v>Bodolyabér</v>
          </cell>
        </row>
        <row r="351">
          <cell r="BT351" t="str">
            <v>Bodonhely</v>
          </cell>
        </row>
        <row r="352">
          <cell r="BT352" t="str">
            <v>Bodony</v>
          </cell>
        </row>
        <row r="353">
          <cell r="BT353" t="str">
            <v>Bodorfa</v>
          </cell>
        </row>
        <row r="354">
          <cell r="BT354" t="str">
            <v>Bodrog</v>
          </cell>
        </row>
        <row r="355">
          <cell r="BT355" t="str">
            <v>Bodroghalom</v>
          </cell>
        </row>
        <row r="356">
          <cell r="BT356" t="str">
            <v>Bodrogkeresztúr</v>
          </cell>
        </row>
        <row r="357">
          <cell r="BT357" t="str">
            <v>Bodrogkisfalud</v>
          </cell>
        </row>
        <row r="358">
          <cell r="BT358" t="str">
            <v>Bodrogolaszi</v>
          </cell>
        </row>
        <row r="359">
          <cell r="BT359" t="str">
            <v>Bódvalenke</v>
          </cell>
        </row>
        <row r="360">
          <cell r="BT360" t="str">
            <v>Bódvarákó</v>
          </cell>
        </row>
        <row r="361">
          <cell r="BT361" t="str">
            <v>Bódvaszilas</v>
          </cell>
        </row>
        <row r="362">
          <cell r="BT362" t="str">
            <v>Bogács</v>
          </cell>
        </row>
        <row r="363">
          <cell r="BT363" t="str">
            <v>Bogád</v>
          </cell>
        </row>
        <row r="364">
          <cell r="BT364" t="str">
            <v>Bogádmindszent</v>
          </cell>
        </row>
        <row r="365">
          <cell r="BT365" t="str">
            <v>Bogdása</v>
          </cell>
        </row>
        <row r="366">
          <cell r="BT366" t="str">
            <v>Bogyiszló</v>
          </cell>
        </row>
        <row r="367">
          <cell r="BT367" t="str">
            <v>Bogyoszló</v>
          </cell>
        </row>
        <row r="368">
          <cell r="BT368" t="str">
            <v>Bojt</v>
          </cell>
        </row>
        <row r="369">
          <cell r="BT369" t="str">
            <v>Bókaháza</v>
          </cell>
        </row>
        <row r="370">
          <cell r="BT370" t="str">
            <v>Bokod</v>
          </cell>
        </row>
        <row r="371">
          <cell r="BT371" t="str">
            <v>Bokor</v>
          </cell>
        </row>
        <row r="372">
          <cell r="BT372" t="str">
            <v>Boldog</v>
          </cell>
        </row>
        <row r="373">
          <cell r="BT373" t="str">
            <v>Boldogasszonyfa</v>
          </cell>
        </row>
        <row r="374">
          <cell r="BT374" t="str">
            <v>Boldogkőújfalu</v>
          </cell>
        </row>
        <row r="375">
          <cell r="BT375" t="str">
            <v>Boldogkőváralja</v>
          </cell>
        </row>
        <row r="376">
          <cell r="BT376" t="str">
            <v>Boldva</v>
          </cell>
        </row>
        <row r="377">
          <cell r="BT377" t="str">
            <v>Bolhás</v>
          </cell>
        </row>
        <row r="378">
          <cell r="BT378" t="str">
            <v>Bolhó</v>
          </cell>
        </row>
        <row r="379">
          <cell r="BT379" t="str">
            <v>Bóly</v>
          </cell>
        </row>
        <row r="380">
          <cell r="BT380" t="str">
            <v>Boncodfölde</v>
          </cell>
        </row>
        <row r="381">
          <cell r="BT381" t="str">
            <v>Bonyhád</v>
          </cell>
        </row>
        <row r="382">
          <cell r="BT382" t="str">
            <v>Bonyhádvarasd</v>
          </cell>
        </row>
        <row r="383">
          <cell r="BT383" t="str">
            <v>Bonnya</v>
          </cell>
        </row>
        <row r="384">
          <cell r="BT384" t="str">
            <v>Bordány</v>
          </cell>
        </row>
        <row r="385">
          <cell r="BT385" t="str">
            <v>Borgáta</v>
          </cell>
        </row>
        <row r="386">
          <cell r="BT386" t="str">
            <v>Borjád</v>
          </cell>
        </row>
        <row r="387">
          <cell r="BT387" t="str">
            <v>Borota</v>
          </cell>
        </row>
        <row r="388">
          <cell r="BT388" t="str">
            <v>Borsfa</v>
          </cell>
        </row>
        <row r="389">
          <cell r="BT389" t="str">
            <v>Borsodbóta</v>
          </cell>
        </row>
        <row r="390">
          <cell r="BT390" t="str">
            <v>Borsodgeszt</v>
          </cell>
        </row>
        <row r="391">
          <cell r="BT391" t="str">
            <v>Borsodivánka</v>
          </cell>
        </row>
        <row r="392">
          <cell r="BT392" t="str">
            <v>Borsodnádasd</v>
          </cell>
        </row>
        <row r="393">
          <cell r="BT393" t="str">
            <v>Borsodszentgyörgy</v>
          </cell>
        </row>
        <row r="394">
          <cell r="BT394" t="str">
            <v>Borsodszirák</v>
          </cell>
        </row>
        <row r="395">
          <cell r="BT395" t="str">
            <v>Borsosberény</v>
          </cell>
        </row>
        <row r="396">
          <cell r="BT396" t="str">
            <v>Borszörcsök</v>
          </cell>
        </row>
        <row r="397">
          <cell r="BT397" t="str">
            <v>Borzavár</v>
          </cell>
        </row>
        <row r="398">
          <cell r="BT398" t="str">
            <v>Bosta</v>
          </cell>
        </row>
        <row r="399">
          <cell r="BT399" t="str">
            <v>Botpalád</v>
          </cell>
        </row>
        <row r="400">
          <cell r="BT400" t="str">
            <v>Botykapeterd</v>
          </cell>
        </row>
        <row r="401">
          <cell r="BT401" t="str">
            <v>Bozzai</v>
          </cell>
        </row>
        <row r="402">
          <cell r="BT402" t="str">
            <v>Bozsok</v>
          </cell>
        </row>
        <row r="403">
          <cell r="BT403" t="str">
            <v>Bózsva</v>
          </cell>
        </row>
        <row r="404">
          <cell r="BT404" t="str">
            <v>Bő</v>
          </cell>
        </row>
        <row r="405">
          <cell r="BT405" t="str">
            <v>Bőcs</v>
          </cell>
        </row>
        <row r="406">
          <cell r="BT406" t="str">
            <v>Böde</v>
          </cell>
        </row>
        <row r="407">
          <cell r="BT407" t="str">
            <v>Bödeháza</v>
          </cell>
        </row>
        <row r="408">
          <cell r="BT408" t="str">
            <v>Bögöt</v>
          </cell>
        </row>
        <row r="409">
          <cell r="BT409" t="str">
            <v>Bögöte</v>
          </cell>
        </row>
        <row r="410">
          <cell r="BT410" t="str">
            <v>Böhönye</v>
          </cell>
        </row>
        <row r="411">
          <cell r="BT411" t="str">
            <v>Bököny</v>
          </cell>
        </row>
        <row r="412">
          <cell r="BT412" t="str">
            <v>Bölcske</v>
          </cell>
        </row>
        <row r="413">
          <cell r="BT413" t="str">
            <v>Bőny</v>
          </cell>
        </row>
        <row r="414">
          <cell r="BT414" t="str">
            <v>Börcs</v>
          </cell>
        </row>
        <row r="415">
          <cell r="BT415" t="str">
            <v>Börzönce</v>
          </cell>
        </row>
        <row r="416">
          <cell r="BT416" t="str">
            <v>Bősárkány</v>
          </cell>
        </row>
        <row r="417">
          <cell r="BT417" t="str">
            <v>Bőszénfa</v>
          </cell>
        </row>
        <row r="418">
          <cell r="BT418" t="str">
            <v>Bucsa</v>
          </cell>
        </row>
        <row r="419">
          <cell r="BT419" t="str">
            <v>Bucsu</v>
          </cell>
        </row>
        <row r="420">
          <cell r="BT420" t="str">
            <v>Búcsúszentlászló</v>
          </cell>
        </row>
        <row r="421">
          <cell r="BT421" t="str">
            <v>Bucsuta</v>
          </cell>
        </row>
        <row r="422">
          <cell r="BT422" t="str">
            <v>Budajenő</v>
          </cell>
        </row>
        <row r="423">
          <cell r="BT423" t="str">
            <v>Budakalász</v>
          </cell>
        </row>
        <row r="424">
          <cell r="BT424" t="str">
            <v>Budakeszi</v>
          </cell>
        </row>
        <row r="425">
          <cell r="BT425" t="str">
            <v>Budaörs</v>
          </cell>
        </row>
        <row r="426">
          <cell r="BT426" t="str">
            <v>Bugac</v>
          </cell>
        </row>
        <row r="427">
          <cell r="BT427" t="str">
            <v>Bugacpusztaháza</v>
          </cell>
        </row>
        <row r="428">
          <cell r="BT428" t="str">
            <v>Bugyi</v>
          </cell>
        </row>
        <row r="429">
          <cell r="BT429" t="str">
            <v>Buj</v>
          </cell>
        </row>
        <row r="430">
          <cell r="BT430" t="str">
            <v>Buják</v>
          </cell>
        </row>
        <row r="431">
          <cell r="BT431" t="str">
            <v>Buzsák</v>
          </cell>
        </row>
        <row r="432">
          <cell r="BT432" t="str">
            <v>Bük</v>
          </cell>
        </row>
        <row r="433">
          <cell r="BT433" t="str">
            <v>Bükkábrány</v>
          </cell>
        </row>
        <row r="434">
          <cell r="BT434" t="str">
            <v>Bükkaranyos</v>
          </cell>
        </row>
        <row r="435">
          <cell r="BT435" t="str">
            <v>Bükkmogyorósd</v>
          </cell>
        </row>
        <row r="436">
          <cell r="BT436" t="str">
            <v>Bükkösd</v>
          </cell>
        </row>
        <row r="437">
          <cell r="BT437" t="str">
            <v>Bükkszék</v>
          </cell>
        </row>
        <row r="438">
          <cell r="BT438" t="str">
            <v>Bükkszenterzsébet</v>
          </cell>
        </row>
        <row r="439">
          <cell r="BT439" t="str">
            <v>Bükkszentkereszt</v>
          </cell>
        </row>
        <row r="440">
          <cell r="BT440" t="str">
            <v>Bükkszentmárton</v>
          </cell>
        </row>
        <row r="441">
          <cell r="BT441" t="str">
            <v>Bükkzsérc</v>
          </cell>
        </row>
        <row r="442">
          <cell r="BT442" t="str">
            <v>Bürüs</v>
          </cell>
        </row>
        <row r="443">
          <cell r="BT443" t="str">
            <v>Büssü</v>
          </cell>
        </row>
        <row r="444">
          <cell r="BT444" t="str">
            <v>Büttös</v>
          </cell>
        </row>
        <row r="445">
          <cell r="BT445" t="str">
            <v>Cák</v>
          </cell>
        </row>
        <row r="446">
          <cell r="BT446" t="str">
            <v>Cakóháza</v>
          </cell>
        </row>
        <row r="447">
          <cell r="BT447" t="str">
            <v>Cece</v>
          </cell>
        </row>
        <row r="448">
          <cell r="BT448" t="str">
            <v>Cégénydányád</v>
          </cell>
        </row>
        <row r="449">
          <cell r="BT449" t="str">
            <v>Cegléd</v>
          </cell>
        </row>
        <row r="450">
          <cell r="BT450" t="str">
            <v>Ceglédbercel</v>
          </cell>
        </row>
        <row r="451">
          <cell r="BT451" t="str">
            <v>Celldömölk</v>
          </cell>
        </row>
        <row r="452">
          <cell r="BT452" t="str">
            <v>Cered</v>
          </cell>
        </row>
        <row r="453">
          <cell r="BT453" t="str">
            <v>Chernelházadamonya</v>
          </cell>
        </row>
        <row r="454">
          <cell r="BT454" t="str">
            <v>Cibakháza</v>
          </cell>
        </row>
        <row r="455">
          <cell r="BT455" t="str">
            <v>Cigánd</v>
          </cell>
        </row>
        <row r="456">
          <cell r="BT456" t="str">
            <v>Cikó</v>
          </cell>
        </row>
        <row r="457">
          <cell r="BT457" t="str">
            <v>Cirák</v>
          </cell>
        </row>
        <row r="458">
          <cell r="BT458" t="str">
            <v>Cún</v>
          </cell>
        </row>
        <row r="459">
          <cell r="BT459" t="str">
            <v>Csabacsűd</v>
          </cell>
        </row>
        <row r="460">
          <cell r="BT460" t="str">
            <v>Csabaszabadi</v>
          </cell>
        </row>
        <row r="461">
          <cell r="BT461" t="str">
            <v>Csabdi</v>
          </cell>
        </row>
        <row r="462">
          <cell r="BT462" t="str">
            <v>Csabrendek</v>
          </cell>
        </row>
        <row r="463">
          <cell r="BT463" t="str">
            <v>Csáfordjánosfa</v>
          </cell>
        </row>
        <row r="464">
          <cell r="BT464" t="str">
            <v>Csaholc</v>
          </cell>
        </row>
        <row r="465">
          <cell r="BT465" t="str">
            <v>Csajág</v>
          </cell>
        </row>
        <row r="466">
          <cell r="BT466" t="str">
            <v>Csákány</v>
          </cell>
        </row>
        <row r="467">
          <cell r="BT467" t="str">
            <v>Csákánydoroszló</v>
          </cell>
        </row>
        <row r="468">
          <cell r="BT468" t="str">
            <v>Csákberény</v>
          </cell>
        </row>
        <row r="469">
          <cell r="BT469" t="str">
            <v>Csákvár</v>
          </cell>
        </row>
        <row r="470">
          <cell r="BT470" t="str">
            <v>Csanádalberti</v>
          </cell>
        </row>
        <row r="471">
          <cell r="BT471" t="str">
            <v>Csanádapáca</v>
          </cell>
        </row>
        <row r="472">
          <cell r="BT472" t="str">
            <v>Csanádpalota</v>
          </cell>
        </row>
        <row r="473">
          <cell r="BT473" t="str">
            <v>Csánig</v>
          </cell>
        </row>
        <row r="474">
          <cell r="BT474" t="str">
            <v>Csány</v>
          </cell>
        </row>
        <row r="475">
          <cell r="BT475" t="str">
            <v>Csányoszró</v>
          </cell>
        </row>
        <row r="476">
          <cell r="BT476" t="str">
            <v>Csanytelek</v>
          </cell>
        </row>
        <row r="477">
          <cell r="BT477" t="str">
            <v>Csapi</v>
          </cell>
        </row>
        <row r="478">
          <cell r="BT478" t="str">
            <v>Csapod</v>
          </cell>
        </row>
        <row r="479">
          <cell r="BT479" t="str">
            <v>Csárdaszállás</v>
          </cell>
        </row>
        <row r="480">
          <cell r="BT480" t="str">
            <v>Csarnóta</v>
          </cell>
        </row>
        <row r="481">
          <cell r="BT481" t="str">
            <v>Csaroda</v>
          </cell>
        </row>
        <row r="482">
          <cell r="BT482" t="str">
            <v>Császár</v>
          </cell>
        </row>
        <row r="483">
          <cell r="BT483" t="str">
            <v>Császártöltés</v>
          </cell>
        </row>
        <row r="484">
          <cell r="BT484" t="str">
            <v>Császló</v>
          </cell>
        </row>
        <row r="485">
          <cell r="BT485" t="str">
            <v>Csátalja</v>
          </cell>
        </row>
        <row r="486">
          <cell r="BT486" t="str">
            <v>Csatár</v>
          </cell>
        </row>
        <row r="487">
          <cell r="BT487" t="str">
            <v>Csataszög</v>
          </cell>
        </row>
        <row r="488">
          <cell r="BT488" t="str">
            <v>Csatka</v>
          </cell>
        </row>
        <row r="489">
          <cell r="BT489" t="str">
            <v>Csávoly</v>
          </cell>
        </row>
        <row r="490">
          <cell r="BT490" t="str">
            <v>Csebény</v>
          </cell>
        </row>
        <row r="491">
          <cell r="BT491" t="str">
            <v>Csécse</v>
          </cell>
        </row>
        <row r="492">
          <cell r="BT492" t="str">
            <v>Csegöld</v>
          </cell>
        </row>
        <row r="493">
          <cell r="BT493" t="str">
            <v>Csehbánya</v>
          </cell>
        </row>
        <row r="494">
          <cell r="BT494" t="str">
            <v>Csehi</v>
          </cell>
        </row>
        <row r="495">
          <cell r="BT495" t="str">
            <v>Csehimindszent</v>
          </cell>
        </row>
        <row r="496">
          <cell r="BT496" t="str">
            <v>Csém</v>
          </cell>
        </row>
        <row r="497">
          <cell r="BT497" t="str">
            <v>Csemő</v>
          </cell>
        </row>
        <row r="498">
          <cell r="BT498" t="str">
            <v>Csempeszkopács</v>
          </cell>
        </row>
        <row r="499">
          <cell r="BT499" t="str">
            <v>Csengele</v>
          </cell>
        </row>
        <row r="500">
          <cell r="BT500" t="str">
            <v>Csenger</v>
          </cell>
        </row>
        <row r="501">
          <cell r="BT501" t="str">
            <v>Csengersima</v>
          </cell>
        </row>
        <row r="502">
          <cell r="BT502" t="str">
            <v>Csengerújfalu</v>
          </cell>
        </row>
        <row r="503">
          <cell r="BT503" t="str">
            <v>Csengőd</v>
          </cell>
        </row>
        <row r="504">
          <cell r="BT504" t="str">
            <v>Csénye</v>
          </cell>
        </row>
        <row r="505">
          <cell r="BT505" t="str">
            <v>Csenyéte</v>
          </cell>
        </row>
        <row r="506">
          <cell r="BT506" t="str">
            <v>Csép</v>
          </cell>
        </row>
        <row r="507">
          <cell r="BT507" t="str">
            <v>Csépa</v>
          </cell>
        </row>
        <row r="508">
          <cell r="BT508" t="str">
            <v>Csepreg</v>
          </cell>
        </row>
        <row r="509">
          <cell r="BT509" t="str">
            <v>Csér</v>
          </cell>
        </row>
        <row r="510">
          <cell r="BT510" t="str">
            <v>Cserdi</v>
          </cell>
        </row>
        <row r="511">
          <cell r="BT511" t="str">
            <v>Cserénfa</v>
          </cell>
        </row>
        <row r="512">
          <cell r="BT512" t="str">
            <v>Cserépfalu</v>
          </cell>
        </row>
        <row r="513">
          <cell r="BT513" t="str">
            <v>Cserépváralja</v>
          </cell>
        </row>
        <row r="514">
          <cell r="BT514" t="str">
            <v>Cserháthaláp</v>
          </cell>
        </row>
        <row r="515">
          <cell r="BT515" t="str">
            <v>Cserhátsurány</v>
          </cell>
        </row>
        <row r="516">
          <cell r="BT516" t="str">
            <v>Cserhátszentiván</v>
          </cell>
        </row>
        <row r="517">
          <cell r="BT517" t="str">
            <v>Cserkeszőlő</v>
          </cell>
        </row>
        <row r="518">
          <cell r="BT518" t="str">
            <v>Cserkút</v>
          </cell>
        </row>
        <row r="519">
          <cell r="BT519" t="str">
            <v>Csernely</v>
          </cell>
        </row>
        <row r="520">
          <cell r="BT520" t="str">
            <v>Cserszegtomaj</v>
          </cell>
        </row>
        <row r="521">
          <cell r="BT521" t="str">
            <v>Csertalakos</v>
          </cell>
        </row>
        <row r="522">
          <cell r="BT522" t="str">
            <v>Csertő</v>
          </cell>
        </row>
        <row r="523">
          <cell r="BT523" t="str">
            <v>Csesznek</v>
          </cell>
        </row>
        <row r="524">
          <cell r="BT524" t="str">
            <v>Csesztreg</v>
          </cell>
        </row>
        <row r="525">
          <cell r="BT525" t="str">
            <v>Csesztve</v>
          </cell>
        </row>
        <row r="526">
          <cell r="BT526" t="str">
            <v>Csetény</v>
          </cell>
        </row>
        <row r="527">
          <cell r="BT527" t="str">
            <v>Csévharaszt</v>
          </cell>
        </row>
        <row r="528">
          <cell r="BT528" t="str">
            <v>Csibrák</v>
          </cell>
        </row>
        <row r="529">
          <cell r="BT529" t="str">
            <v>Csikéria</v>
          </cell>
        </row>
        <row r="530">
          <cell r="BT530" t="str">
            <v>Csikóstőttős</v>
          </cell>
        </row>
        <row r="531">
          <cell r="BT531" t="str">
            <v>Csikvánd</v>
          </cell>
        </row>
        <row r="532">
          <cell r="BT532" t="str">
            <v>Csincse</v>
          </cell>
        </row>
        <row r="533">
          <cell r="BT533" t="str">
            <v>Csipkerek</v>
          </cell>
        </row>
        <row r="534">
          <cell r="BT534" t="str">
            <v>Csitár</v>
          </cell>
        </row>
        <row r="535">
          <cell r="BT535" t="str">
            <v>Csobád</v>
          </cell>
        </row>
        <row r="536">
          <cell r="BT536" t="str">
            <v>Csobaj</v>
          </cell>
        </row>
        <row r="537">
          <cell r="BT537" t="str">
            <v>Csobánka</v>
          </cell>
        </row>
        <row r="538">
          <cell r="BT538" t="str">
            <v>Csókakő</v>
          </cell>
        </row>
        <row r="539">
          <cell r="BT539" t="str">
            <v>Csokonyavisonta</v>
          </cell>
        </row>
        <row r="540">
          <cell r="BT540" t="str">
            <v>Csokvaomány</v>
          </cell>
        </row>
        <row r="541">
          <cell r="BT541" t="str">
            <v>Csolnok</v>
          </cell>
        </row>
        <row r="542">
          <cell r="BT542" t="str">
            <v>Csólyospálos</v>
          </cell>
        </row>
        <row r="543">
          <cell r="BT543" t="str">
            <v>Csoma</v>
          </cell>
        </row>
        <row r="544">
          <cell r="BT544" t="str">
            <v>Csomád</v>
          </cell>
        </row>
        <row r="545">
          <cell r="BT545" t="str">
            <v>Csombárd</v>
          </cell>
        </row>
        <row r="546">
          <cell r="BT546" t="str">
            <v>Csongrád</v>
          </cell>
        </row>
        <row r="547">
          <cell r="BT547" t="str">
            <v>Csonkahegyhát</v>
          </cell>
        </row>
        <row r="548">
          <cell r="BT548" t="str">
            <v>Csonkamindszent</v>
          </cell>
        </row>
        <row r="549">
          <cell r="BT549" t="str">
            <v>Csopak</v>
          </cell>
        </row>
        <row r="550">
          <cell r="BT550" t="str">
            <v>Csór</v>
          </cell>
        </row>
        <row r="551">
          <cell r="BT551" t="str">
            <v>Csorna</v>
          </cell>
        </row>
        <row r="552">
          <cell r="BT552" t="str">
            <v>Csorvás</v>
          </cell>
        </row>
        <row r="553">
          <cell r="BT553" t="str">
            <v>Csót</v>
          </cell>
        </row>
        <row r="554">
          <cell r="BT554" t="str">
            <v>Csöde</v>
          </cell>
        </row>
        <row r="555">
          <cell r="BT555" t="str">
            <v>Csögle</v>
          </cell>
        </row>
        <row r="556">
          <cell r="BT556" t="str">
            <v>Csökmő</v>
          </cell>
        </row>
        <row r="557">
          <cell r="BT557" t="str">
            <v>Csököly</v>
          </cell>
        </row>
        <row r="558">
          <cell r="BT558" t="str">
            <v>Csömend</v>
          </cell>
        </row>
        <row r="559">
          <cell r="BT559" t="str">
            <v>Csömödér</v>
          </cell>
        </row>
        <row r="560">
          <cell r="BT560" t="str">
            <v>Csömör</v>
          </cell>
        </row>
        <row r="561">
          <cell r="BT561" t="str">
            <v>Csönge</v>
          </cell>
        </row>
        <row r="562">
          <cell r="BT562" t="str">
            <v>Csörnyeföld</v>
          </cell>
        </row>
        <row r="563">
          <cell r="BT563" t="str">
            <v>Csörög</v>
          </cell>
        </row>
        <row r="564">
          <cell r="BT564" t="str">
            <v>Csörötnek</v>
          </cell>
        </row>
        <row r="565">
          <cell r="BT565" t="str">
            <v>Csősz</v>
          </cell>
        </row>
        <row r="566">
          <cell r="BT566" t="str">
            <v>Csővár</v>
          </cell>
        </row>
        <row r="567">
          <cell r="BT567" t="str">
            <v>Csurgó</v>
          </cell>
        </row>
        <row r="568">
          <cell r="BT568" t="str">
            <v>Csurgónagymarton</v>
          </cell>
        </row>
        <row r="569">
          <cell r="BT569" t="str">
            <v>Dabas</v>
          </cell>
        </row>
        <row r="570">
          <cell r="BT570" t="str">
            <v>Dabronc</v>
          </cell>
        </row>
        <row r="571">
          <cell r="BT571" t="str">
            <v>Dabrony</v>
          </cell>
        </row>
        <row r="572">
          <cell r="BT572" t="str">
            <v>Dad</v>
          </cell>
        </row>
        <row r="573">
          <cell r="BT573" t="str">
            <v>Dág</v>
          </cell>
        </row>
        <row r="574">
          <cell r="BT574" t="str">
            <v>Dáka</v>
          </cell>
        </row>
        <row r="575">
          <cell r="BT575" t="str">
            <v>Dalmand</v>
          </cell>
        </row>
        <row r="576">
          <cell r="BT576" t="str">
            <v>Damak</v>
          </cell>
        </row>
        <row r="577">
          <cell r="BT577" t="str">
            <v>Dámóc</v>
          </cell>
        </row>
        <row r="578">
          <cell r="BT578" t="str">
            <v>Dánszentmiklós</v>
          </cell>
        </row>
        <row r="579">
          <cell r="BT579" t="str">
            <v>Dány</v>
          </cell>
        </row>
        <row r="580">
          <cell r="BT580" t="str">
            <v>Daraboshegy</v>
          </cell>
        </row>
        <row r="581">
          <cell r="BT581" t="str">
            <v>Darány</v>
          </cell>
        </row>
        <row r="582">
          <cell r="BT582" t="str">
            <v>Darnó</v>
          </cell>
        </row>
        <row r="583">
          <cell r="BT583" t="str">
            <v>Darnózseli</v>
          </cell>
        </row>
        <row r="584">
          <cell r="BT584" t="str">
            <v>Daruszentmiklós</v>
          </cell>
        </row>
        <row r="585">
          <cell r="BT585" t="str">
            <v>Darvas</v>
          </cell>
        </row>
        <row r="586">
          <cell r="BT586" t="str">
            <v>Dávod</v>
          </cell>
        </row>
        <row r="587">
          <cell r="BT587" t="str">
            <v>Debercsény</v>
          </cell>
        </row>
        <row r="588">
          <cell r="BT588" t="str">
            <v>Debrecen</v>
          </cell>
        </row>
        <row r="589">
          <cell r="BT589" t="str">
            <v>Debréte</v>
          </cell>
        </row>
        <row r="590">
          <cell r="BT590" t="str">
            <v>Decs</v>
          </cell>
        </row>
        <row r="591">
          <cell r="BT591" t="str">
            <v>Dédestapolcsány</v>
          </cell>
        </row>
        <row r="592">
          <cell r="BT592" t="str">
            <v>Dég</v>
          </cell>
        </row>
        <row r="593">
          <cell r="BT593" t="str">
            <v>Dejtár</v>
          </cell>
        </row>
        <row r="594">
          <cell r="BT594" t="str">
            <v>Délegyháza</v>
          </cell>
        </row>
        <row r="595">
          <cell r="BT595" t="str">
            <v>Demecser</v>
          </cell>
        </row>
        <row r="596">
          <cell r="BT596" t="str">
            <v>Demjén</v>
          </cell>
        </row>
        <row r="597">
          <cell r="BT597" t="str">
            <v>Dencsháza</v>
          </cell>
        </row>
        <row r="598">
          <cell r="BT598" t="str">
            <v>Dénesfa</v>
          </cell>
        </row>
        <row r="599">
          <cell r="BT599" t="str">
            <v>Derecske</v>
          </cell>
        </row>
        <row r="600">
          <cell r="BT600" t="str">
            <v>Derekegyház</v>
          </cell>
        </row>
        <row r="601">
          <cell r="BT601" t="str">
            <v>Deszk</v>
          </cell>
        </row>
        <row r="602">
          <cell r="BT602" t="str">
            <v>Detek</v>
          </cell>
        </row>
        <row r="603">
          <cell r="BT603" t="str">
            <v>Detk</v>
          </cell>
        </row>
        <row r="604">
          <cell r="BT604" t="str">
            <v>Dévaványa</v>
          </cell>
        </row>
        <row r="605">
          <cell r="BT605" t="str">
            <v>Devecser</v>
          </cell>
        </row>
        <row r="606">
          <cell r="BT606" t="str">
            <v>Dinnyeberki</v>
          </cell>
        </row>
        <row r="607">
          <cell r="BT607" t="str">
            <v>Diósberény</v>
          </cell>
        </row>
        <row r="608">
          <cell r="BT608" t="str">
            <v>Diósd</v>
          </cell>
        </row>
        <row r="609">
          <cell r="BT609" t="str">
            <v>Diósjenő</v>
          </cell>
        </row>
        <row r="610">
          <cell r="BT610" t="str">
            <v>Dióskál</v>
          </cell>
        </row>
        <row r="611">
          <cell r="BT611" t="str">
            <v>Diósviszló</v>
          </cell>
        </row>
        <row r="612">
          <cell r="BT612" t="str">
            <v>Doba</v>
          </cell>
        </row>
        <row r="613">
          <cell r="BT613" t="str">
            <v>Doboz</v>
          </cell>
        </row>
        <row r="614">
          <cell r="BT614" t="str">
            <v>Dobri</v>
          </cell>
        </row>
        <row r="615">
          <cell r="BT615" t="str">
            <v>Dobronhegy</v>
          </cell>
        </row>
        <row r="616">
          <cell r="BT616" t="str">
            <v>Dóc</v>
          </cell>
        </row>
        <row r="617">
          <cell r="BT617" t="str">
            <v>Domaháza</v>
          </cell>
        </row>
        <row r="618">
          <cell r="BT618" t="str">
            <v>Domaszék</v>
          </cell>
        </row>
        <row r="619">
          <cell r="BT619" t="str">
            <v>Dombegyház</v>
          </cell>
        </row>
        <row r="620">
          <cell r="BT620" t="str">
            <v>Dombiratos</v>
          </cell>
        </row>
        <row r="621">
          <cell r="BT621" t="str">
            <v>Dombóvár</v>
          </cell>
        </row>
        <row r="622">
          <cell r="BT622" t="str">
            <v>Dombrád</v>
          </cell>
        </row>
        <row r="623">
          <cell r="BT623" t="str">
            <v>Domony</v>
          </cell>
        </row>
        <row r="624">
          <cell r="BT624" t="str">
            <v>Domoszló</v>
          </cell>
        </row>
        <row r="625">
          <cell r="BT625" t="str">
            <v>Dormánd</v>
          </cell>
        </row>
        <row r="626">
          <cell r="BT626" t="str">
            <v>Dorog</v>
          </cell>
        </row>
        <row r="627">
          <cell r="BT627" t="str">
            <v>Dorogháza</v>
          </cell>
        </row>
        <row r="628">
          <cell r="BT628" t="str">
            <v>Dozmat</v>
          </cell>
        </row>
        <row r="629">
          <cell r="BT629" t="str">
            <v>Döbörhegy</v>
          </cell>
        </row>
        <row r="630">
          <cell r="BT630" t="str">
            <v>Döbröce</v>
          </cell>
        </row>
        <row r="631">
          <cell r="BT631" t="str">
            <v>Döbrököz</v>
          </cell>
        </row>
        <row r="632">
          <cell r="BT632" t="str">
            <v>Döbrönte</v>
          </cell>
        </row>
        <row r="633">
          <cell r="BT633" t="str">
            <v>Döge</v>
          </cell>
        </row>
        <row r="634">
          <cell r="BT634" t="str">
            <v>Dömös</v>
          </cell>
        </row>
        <row r="635">
          <cell r="BT635" t="str">
            <v>Dömsöd</v>
          </cell>
        </row>
        <row r="636">
          <cell r="BT636" t="str">
            <v>Dör</v>
          </cell>
        </row>
        <row r="637">
          <cell r="BT637" t="str">
            <v>Dörgicse</v>
          </cell>
        </row>
        <row r="638">
          <cell r="BT638" t="str">
            <v>Döröske</v>
          </cell>
        </row>
        <row r="639">
          <cell r="BT639" t="str">
            <v>Dötk</v>
          </cell>
        </row>
        <row r="640">
          <cell r="BT640" t="str">
            <v>Dövény</v>
          </cell>
        </row>
        <row r="641">
          <cell r="BT641" t="str">
            <v>Drágszél</v>
          </cell>
        </row>
        <row r="642">
          <cell r="BT642" t="str">
            <v>Drávacsehi</v>
          </cell>
        </row>
        <row r="643">
          <cell r="BT643" t="str">
            <v>Drávacsepely</v>
          </cell>
        </row>
        <row r="644">
          <cell r="BT644" t="str">
            <v>Drávafok</v>
          </cell>
        </row>
        <row r="645">
          <cell r="BT645" t="str">
            <v>Drávagárdony</v>
          </cell>
        </row>
        <row r="646">
          <cell r="BT646" t="str">
            <v>Drávaiványi</v>
          </cell>
        </row>
        <row r="647">
          <cell r="BT647" t="str">
            <v>Drávakeresztúr</v>
          </cell>
        </row>
        <row r="648">
          <cell r="BT648" t="str">
            <v>Drávapalkonya</v>
          </cell>
        </row>
        <row r="649">
          <cell r="BT649" t="str">
            <v>Drávapiski</v>
          </cell>
        </row>
        <row r="650">
          <cell r="BT650" t="str">
            <v>Drávaszabolcs</v>
          </cell>
        </row>
        <row r="651">
          <cell r="BT651" t="str">
            <v>Drávaszerdahely</v>
          </cell>
        </row>
        <row r="652">
          <cell r="BT652" t="str">
            <v>Drávasztára</v>
          </cell>
        </row>
        <row r="653">
          <cell r="BT653" t="str">
            <v>Drávatamási</v>
          </cell>
        </row>
        <row r="654">
          <cell r="BT654" t="str">
            <v>Drégelypalánk</v>
          </cell>
        </row>
        <row r="655">
          <cell r="BT655" t="str">
            <v>Dubicsány</v>
          </cell>
        </row>
        <row r="656">
          <cell r="BT656" t="str">
            <v>Dudar</v>
          </cell>
        </row>
        <row r="657">
          <cell r="BT657" t="str">
            <v>Duka</v>
          </cell>
        </row>
        <row r="658">
          <cell r="BT658" t="str">
            <v>Dunaalmás</v>
          </cell>
        </row>
        <row r="659">
          <cell r="BT659" t="str">
            <v>Dunabogdány</v>
          </cell>
        </row>
        <row r="660">
          <cell r="BT660" t="str">
            <v>Dunaegyháza</v>
          </cell>
        </row>
        <row r="661">
          <cell r="BT661" t="str">
            <v>Dunafalva</v>
          </cell>
        </row>
        <row r="662">
          <cell r="BT662" t="str">
            <v>Dunaföldvár</v>
          </cell>
        </row>
        <row r="663">
          <cell r="BT663" t="str">
            <v>Dunaharaszti</v>
          </cell>
        </row>
        <row r="664">
          <cell r="BT664" t="str">
            <v>Dunakeszi</v>
          </cell>
        </row>
        <row r="665">
          <cell r="BT665" t="str">
            <v>Dunakiliti</v>
          </cell>
        </row>
        <row r="666">
          <cell r="BT666" t="str">
            <v>Dunapataj</v>
          </cell>
        </row>
        <row r="667">
          <cell r="BT667" t="str">
            <v>Dunaremete</v>
          </cell>
        </row>
        <row r="668">
          <cell r="BT668" t="str">
            <v>Dunaszeg</v>
          </cell>
        </row>
        <row r="669">
          <cell r="BT669" t="str">
            <v>Dunaszekcső</v>
          </cell>
        </row>
        <row r="670">
          <cell r="BT670" t="str">
            <v>Dunaszentbenedek</v>
          </cell>
        </row>
        <row r="671">
          <cell r="BT671" t="str">
            <v>Dunaszentgyörgy</v>
          </cell>
        </row>
        <row r="672">
          <cell r="BT672" t="str">
            <v>Dunaszentmiklós</v>
          </cell>
        </row>
        <row r="673">
          <cell r="BT673" t="str">
            <v>Dunaszentpál</v>
          </cell>
        </row>
        <row r="674">
          <cell r="BT674" t="str">
            <v>Dunasziget</v>
          </cell>
        </row>
        <row r="675">
          <cell r="BT675" t="str">
            <v>Dunatetétlen</v>
          </cell>
        </row>
        <row r="676">
          <cell r="BT676" t="str">
            <v>Dunaújváros</v>
          </cell>
        </row>
        <row r="677">
          <cell r="BT677" t="str">
            <v>Dunavarsány</v>
          </cell>
        </row>
        <row r="678">
          <cell r="BT678" t="str">
            <v>Dunavecse</v>
          </cell>
        </row>
        <row r="679">
          <cell r="BT679" t="str">
            <v>Dusnok</v>
          </cell>
        </row>
        <row r="680">
          <cell r="BT680" t="str">
            <v>Dúzs</v>
          </cell>
        </row>
        <row r="681">
          <cell r="BT681" t="str">
            <v>Ebergőc</v>
          </cell>
        </row>
        <row r="682">
          <cell r="BT682" t="str">
            <v>Ebes</v>
          </cell>
        </row>
        <row r="683">
          <cell r="BT683" t="str">
            <v>Écs</v>
          </cell>
        </row>
        <row r="684">
          <cell r="BT684" t="str">
            <v>Ecséd</v>
          </cell>
        </row>
        <row r="685">
          <cell r="BT685" t="str">
            <v>Ecseg</v>
          </cell>
        </row>
        <row r="686">
          <cell r="BT686" t="str">
            <v>Ecsegfalva</v>
          </cell>
        </row>
        <row r="687">
          <cell r="BT687" t="str">
            <v>Ecseny</v>
          </cell>
        </row>
        <row r="688">
          <cell r="BT688" t="str">
            <v>Ecser</v>
          </cell>
        </row>
        <row r="689">
          <cell r="BT689" t="str">
            <v>Edde</v>
          </cell>
        </row>
        <row r="690">
          <cell r="BT690" t="str">
            <v>Edelény</v>
          </cell>
        </row>
        <row r="691">
          <cell r="BT691" t="str">
            <v>Edve</v>
          </cell>
        </row>
        <row r="692">
          <cell r="BT692" t="str">
            <v>Eger</v>
          </cell>
        </row>
        <row r="693">
          <cell r="BT693" t="str">
            <v>Egerág</v>
          </cell>
        </row>
        <row r="694">
          <cell r="BT694" t="str">
            <v>Egeralja</v>
          </cell>
        </row>
        <row r="695">
          <cell r="BT695" t="str">
            <v>Egeraracsa</v>
          </cell>
        </row>
        <row r="696">
          <cell r="BT696" t="str">
            <v>Egerbakta</v>
          </cell>
        </row>
        <row r="697">
          <cell r="BT697" t="str">
            <v>Egerbocs</v>
          </cell>
        </row>
        <row r="698">
          <cell r="BT698" t="str">
            <v>Egercsehi</v>
          </cell>
        </row>
        <row r="699">
          <cell r="BT699" t="str">
            <v>Egerfarmos</v>
          </cell>
        </row>
        <row r="700">
          <cell r="BT700" t="str">
            <v>Egerlövő</v>
          </cell>
        </row>
        <row r="701">
          <cell r="BT701" t="str">
            <v>Egerszalók</v>
          </cell>
        </row>
        <row r="702">
          <cell r="BT702" t="str">
            <v>Egerszólát</v>
          </cell>
        </row>
        <row r="703">
          <cell r="BT703" t="str">
            <v>Égerszög</v>
          </cell>
        </row>
        <row r="704">
          <cell r="BT704" t="str">
            <v>Egervár</v>
          </cell>
        </row>
        <row r="705">
          <cell r="BT705" t="str">
            <v>Egervölgy</v>
          </cell>
        </row>
        <row r="706">
          <cell r="BT706" t="str">
            <v>Egyed</v>
          </cell>
        </row>
        <row r="707">
          <cell r="BT707" t="str">
            <v>Egyek</v>
          </cell>
        </row>
        <row r="708">
          <cell r="BT708" t="str">
            <v>Egyházasdengeleg</v>
          </cell>
        </row>
        <row r="709">
          <cell r="BT709" t="str">
            <v>Egyházasfalu</v>
          </cell>
        </row>
        <row r="710">
          <cell r="BT710" t="str">
            <v>Egyházasgerge</v>
          </cell>
        </row>
        <row r="711">
          <cell r="BT711" t="str">
            <v>Egyházasharaszti</v>
          </cell>
        </row>
        <row r="712">
          <cell r="BT712" t="str">
            <v>Egyházashetye</v>
          </cell>
        </row>
        <row r="713">
          <cell r="BT713" t="str">
            <v>Egyházashollós</v>
          </cell>
        </row>
        <row r="714">
          <cell r="BT714" t="str">
            <v>Egyházaskesző</v>
          </cell>
        </row>
        <row r="715">
          <cell r="BT715" t="str">
            <v>Egyházaskozár</v>
          </cell>
        </row>
        <row r="716">
          <cell r="BT716" t="str">
            <v>Egyházasrádóc</v>
          </cell>
        </row>
        <row r="717">
          <cell r="BT717" t="str">
            <v>Elek</v>
          </cell>
        </row>
        <row r="718">
          <cell r="BT718" t="str">
            <v>Ellend</v>
          </cell>
        </row>
        <row r="719">
          <cell r="BT719" t="str">
            <v>Előszállás</v>
          </cell>
        </row>
        <row r="720">
          <cell r="BT720" t="str">
            <v>Emőd</v>
          </cell>
        </row>
        <row r="721">
          <cell r="BT721" t="str">
            <v>Encs</v>
          </cell>
        </row>
        <row r="722">
          <cell r="BT722" t="str">
            <v>Encsencs</v>
          </cell>
        </row>
        <row r="723">
          <cell r="BT723" t="str">
            <v>Endrefalva</v>
          </cell>
        </row>
        <row r="724">
          <cell r="BT724" t="str">
            <v>Endrőc</v>
          </cell>
        </row>
        <row r="725">
          <cell r="BT725" t="str">
            <v>Enese</v>
          </cell>
        </row>
        <row r="726">
          <cell r="BT726" t="str">
            <v>Enying</v>
          </cell>
        </row>
        <row r="727">
          <cell r="BT727" t="str">
            <v>Eperjes</v>
          </cell>
        </row>
        <row r="728">
          <cell r="BT728" t="str">
            <v>Eperjeske</v>
          </cell>
        </row>
        <row r="729">
          <cell r="BT729" t="str">
            <v>Eplény</v>
          </cell>
        </row>
        <row r="730">
          <cell r="BT730" t="str">
            <v>Epöl</v>
          </cell>
        </row>
        <row r="731">
          <cell r="BT731" t="str">
            <v>Ercsi</v>
          </cell>
        </row>
        <row r="732">
          <cell r="BT732" t="str">
            <v>Érd</v>
          </cell>
        </row>
        <row r="733">
          <cell r="BT733" t="str">
            <v>Erdőbénye</v>
          </cell>
        </row>
        <row r="734">
          <cell r="BT734" t="str">
            <v>Erdőhorváti</v>
          </cell>
        </row>
        <row r="735">
          <cell r="BT735" t="str">
            <v>Erdőkertes</v>
          </cell>
        </row>
        <row r="736">
          <cell r="BT736" t="str">
            <v>Erdőkövesd</v>
          </cell>
        </row>
        <row r="737">
          <cell r="BT737" t="str">
            <v>Erdőkürt</v>
          </cell>
        </row>
        <row r="738">
          <cell r="BT738" t="str">
            <v>Erdősmárok</v>
          </cell>
        </row>
        <row r="739">
          <cell r="BT739" t="str">
            <v>Erdősmecske</v>
          </cell>
        </row>
        <row r="740">
          <cell r="BT740" t="str">
            <v>Erdőtarcsa</v>
          </cell>
        </row>
        <row r="741">
          <cell r="BT741" t="str">
            <v>Erdőtelek</v>
          </cell>
        </row>
        <row r="742">
          <cell r="BT742" t="str">
            <v>Erk</v>
          </cell>
        </row>
        <row r="743">
          <cell r="BT743" t="str">
            <v>Érpatak</v>
          </cell>
        </row>
        <row r="744">
          <cell r="BT744" t="str">
            <v>Érsekcsanád</v>
          </cell>
        </row>
        <row r="745">
          <cell r="BT745" t="str">
            <v>Érsekhalma</v>
          </cell>
        </row>
        <row r="746">
          <cell r="BT746" t="str">
            <v>Érsekvadkert</v>
          </cell>
        </row>
        <row r="747">
          <cell r="BT747" t="str">
            <v>Értény</v>
          </cell>
        </row>
        <row r="748">
          <cell r="BT748" t="str">
            <v>Erzsébet</v>
          </cell>
        </row>
        <row r="749">
          <cell r="BT749" t="str">
            <v>Esztár</v>
          </cell>
        </row>
        <row r="750">
          <cell r="BT750" t="str">
            <v>Eszteregnye</v>
          </cell>
        </row>
        <row r="751">
          <cell r="BT751" t="str">
            <v>Esztergályhorváti</v>
          </cell>
        </row>
        <row r="752">
          <cell r="BT752" t="str">
            <v>Esztergom</v>
          </cell>
        </row>
        <row r="753">
          <cell r="BT753" t="str">
            <v>Ete</v>
          </cell>
        </row>
        <row r="754">
          <cell r="BT754" t="str">
            <v>Etes</v>
          </cell>
        </row>
        <row r="755">
          <cell r="BT755" t="str">
            <v>Etyek</v>
          </cell>
        </row>
        <row r="756">
          <cell r="BT756" t="str">
            <v>Fábiánháza</v>
          </cell>
        </row>
        <row r="757">
          <cell r="BT757" t="str">
            <v>Fábiánsebestyén</v>
          </cell>
        </row>
        <row r="758">
          <cell r="BT758" t="str">
            <v>Fácánkert</v>
          </cell>
        </row>
        <row r="759">
          <cell r="BT759" t="str">
            <v>Fadd</v>
          </cell>
        </row>
        <row r="760">
          <cell r="BT760" t="str">
            <v>Fáj</v>
          </cell>
        </row>
        <row r="761">
          <cell r="BT761" t="str">
            <v>Fajsz</v>
          </cell>
        </row>
        <row r="762">
          <cell r="BT762" t="str">
            <v>Fancsal</v>
          </cell>
        </row>
        <row r="763">
          <cell r="BT763" t="str">
            <v>Farád</v>
          </cell>
        </row>
        <row r="764">
          <cell r="BT764" t="str">
            <v>Farkasgyepű</v>
          </cell>
        </row>
        <row r="765">
          <cell r="BT765" t="str">
            <v>Farkaslyuk</v>
          </cell>
        </row>
        <row r="766">
          <cell r="BT766" t="str">
            <v>Farmos</v>
          </cell>
        </row>
        <row r="767">
          <cell r="BT767" t="str">
            <v>Fazekasboda</v>
          </cell>
        </row>
        <row r="768">
          <cell r="BT768" t="str">
            <v>Fedémes</v>
          </cell>
        </row>
        <row r="769">
          <cell r="BT769" t="str">
            <v>Fegyvernek</v>
          </cell>
        </row>
        <row r="770">
          <cell r="BT770" t="str">
            <v>Fehérgyarmat</v>
          </cell>
        </row>
        <row r="771">
          <cell r="BT771" t="str">
            <v>Fehértó</v>
          </cell>
        </row>
        <row r="772">
          <cell r="BT772" t="str">
            <v>Fehérvárcsurgó</v>
          </cell>
        </row>
        <row r="773">
          <cell r="BT773" t="str">
            <v>Feked</v>
          </cell>
        </row>
        <row r="774">
          <cell r="BT774" t="str">
            <v>Feketeerdő</v>
          </cell>
        </row>
        <row r="775">
          <cell r="BT775" t="str">
            <v>Felcsút</v>
          </cell>
        </row>
        <row r="776">
          <cell r="BT776" t="str">
            <v>Feldebrő</v>
          </cell>
        </row>
        <row r="777">
          <cell r="BT777" t="str">
            <v>Felgyő</v>
          </cell>
        </row>
        <row r="778">
          <cell r="BT778" t="str">
            <v>Felpéc</v>
          </cell>
        </row>
        <row r="779">
          <cell r="BT779" t="str">
            <v>Felsőberecki</v>
          </cell>
        </row>
        <row r="780">
          <cell r="BT780" t="str">
            <v>Felsőcsatár</v>
          </cell>
        </row>
        <row r="781">
          <cell r="BT781" t="str">
            <v>Felsődobsza</v>
          </cell>
        </row>
        <row r="782">
          <cell r="BT782" t="str">
            <v>Felsőegerszeg</v>
          </cell>
        </row>
        <row r="783">
          <cell r="BT783" t="str">
            <v>Felsőgagy</v>
          </cell>
        </row>
        <row r="784">
          <cell r="BT784" t="str">
            <v>Felsőjánosfa</v>
          </cell>
        </row>
        <row r="785">
          <cell r="BT785" t="str">
            <v>Felsőkelecsény</v>
          </cell>
        </row>
        <row r="786">
          <cell r="BT786" t="str">
            <v>Felsőlajos</v>
          </cell>
        </row>
        <row r="787">
          <cell r="BT787" t="str">
            <v>Felsőmarác</v>
          </cell>
        </row>
        <row r="788">
          <cell r="BT788" t="str">
            <v>Felsőmocsolád</v>
          </cell>
        </row>
        <row r="789">
          <cell r="BT789" t="str">
            <v>Felsőnána</v>
          </cell>
        </row>
        <row r="790">
          <cell r="BT790" t="str">
            <v>Felsőnyárád</v>
          </cell>
        </row>
        <row r="791">
          <cell r="BT791" t="str">
            <v>Felsőnyék</v>
          </cell>
        </row>
        <row r="792">
          <cell r="BT792" t="str">
            <v>Felsőörs</v>
          </cell>
        </row>
        <row r="793">
          <cell r="BT793" t="str">
            <v>Felsőpáhok</v>
          </cell>
        </row>
        <row r="794">
          <cell r="BT794" t="str">
            <v>Felsőpakony</v>
          </cell>
        </row>
        <row r="795">
          <cell r="BT795" t="str">
            <v>Felsőpetény</v>
          </cell>
        </row>
        <row r="796">
          <cell r="BT796" t="str">
            <v>Felsőrajk</v>
          </cell>
        </row>
        <row r="797">
          <cell r="BT797" t="str">
            <v>Felsőregmec</v>
          </cell>
        </row>
        <row r="798">
          <cell r="BT798" t="str">
            <v>Felsőszenterzsébet</v>
          </cell>
        </row>
        <row r="799">
          <cell r="BT799" t="str">
            <v>Felsőszentiván</v>
          </cell>
        </row>
        <row r="800">
          <cell r="BT800" t="str">
            <v>Felsőszentmárton</v>
          </cell>
        </row>
        <row r="801">
          <cell r="BT801" t="str">
            <v>Felsőszölnök</v>
          </cell>
        </row>
        <row r="802">
          <cell r="BT802" t="str">
            <v>Felsőtárkány</v>
          </cell>
        </row>
        <row r="803">
          <cell r="BT803" t="str">
            <v>Felsőtelekes</v>
          </cell>
        </row>
        <row r="804">
          <cell r="BT804" t="str">
            <v>Felsőtold</v>
          </cell>
        </row>
        <row r="805">
          <cell r="BT805" t="str">
            <v>Felsővadász</v>
          </cell>
        </row>
        <row r="806">
          <cell r="BT806" t="str">
            <v>Felsőzsolca</v>
          </cell>
        </row>
        <row r="807">
          <cell r="BT807" t="str">
            <v>Fényeslitke</v>
          </cell>
        </row>
        <row r="808">
          <cell r="BT808" t="str">
            <v>Fenyőfő</v>
          </cell>
        </row>
        <row r="809">
          <cell r="BT809" t="str">
            <v>Ferencszállás</v>
          </cell>
        </row>
        <row r="810">
          <cell r="BT810" t="str">
            <v>Fertőboz</v>
          </cell>
        </row>
        <row r="811">
          <cell r="BT811" t="str">
            <v>Fertőd</v>
          </cell>
        </row>
        <row r="812">
          <cell r="BT812" t="str">
            <v>Fertőendréd</v>
          </cell>
        </row>
        <row r="813">
          <cell r="BT813" t="str">
            <v>Fertőhomok</v>
          </cell>
        </row>
        <row r="814">
          <cell r="BT814" t="str">
            <v>Fertőrákos</v>
          </cell>
        </row>
        <row r="815">
          <cell r="BT815" t="str">
            <v>Fertőszentmiklós</v>
          </cell>
        </row>
        <row r="816">
          <cell r="BT816" t="str">
            <v>Fertőszéplak</v>
          </cell>
        </row>
        <row r="817">
          <cell r="BT817" t="str">
            <v>Fiad</v>
          </cell>
        </row>
        <row r="818">
          <cell r="BT818" t="str">
            <v>Filkeháza</v>
          </cell>
        </row>
        <row r="819">
          <cell r="BT819" t="str">
            <v>Fityeház</v>
          </cell>
        </row>
        <row r="820">
          <cell r="BT820" t="str">
            <v>Foktő</v>
          </cell>
        </row>
        <row r="821">
          <cell r="BT821" t="str">
            <v>Folyás</v>
          </cell>
        </row>
        <row r="822">
          <cell r="BT822" t="str">
            <v>Fonó</v>
          </cell>
        </row>
        <row r="823">
          <cell r="BT823" t="str">
            <v>Fony</v>
          </cell>
        </row>
        <row r="824">
          <cell r="BT824" t="str">
            <v>Fonyód</v>
          </cell>
        </row>
        <row r="825">
          <cell r="BT825" t="str">
            <v>Forráskút</v>
          </cell>
        </row>
        <row r="826">
          <cell r="BT826" t="str">
            <v>Forró</v>
          </cell>
        </row>
        <row r="827">
          <cell r="BT827" t="str">
            <v>Fót</v>
          </cell>
        </row>
        <row r="828">
          <cell r="BT828" t="str">
            <v>Földeák</v>
          </cell>
        </row>
        <row r="829">
          <cell r="BT829" t="str">
            <v>Földes</v>
          </cell>
        </row>
        <row r="830">
          <cell r="BT830" t="str">
            <v>Főnyed</v>
          </cell>
        </row>
        <row r="831">
          <cell r="BT831" t="str">
            <v>Fulókércs</v>
          </cell>
        </row>
        <row r="832">
          <cell r="BT832" t="str">
            <v>Furta</v>
          </cell>
        </row>
        <row r="833">
          <cell r="BT833" t="str">
            <v>Füle</v>
          </cell>
        </row>
        <row r="834">
          <cell r="BT834" t="str">
            <v>Fülesd</v>
          </cell>
        </row>
        <row r="835">
          <cell r="BT835" t="str">
            <v>Fülöp</v>
          </cell>
        </row>
        <row r="836">
          <cell r="BT836" t="str">
            <v>Fülöpháza</v>
          </cell>
        </row>
        <row r="837">
          <cell r="BT837" t="str">
            <v>Fülöpjakab</v>
          </cell>
        </row>
        <row r="838">
          <cell r="BT838" t="str">
            <v>Fülöpszállás</v>
          </cell>
        </row>
        <row r="839">
          <cell r="BT839" t="str">
            <v>Fülpösdaróc</v>
          </cell>
        </row>
        <row r="840">
          <cell r="BT840" t="str">
            <v>Fürged</v>
          </cell>
        </row>
        <row r="841">
          <cell r="BT841" t="str">
            <v>Füzér</v>
          </cell>
        </row>
        <row r="842">
          <cell r="BT842" t="str">
            <v>Füzérkajata</v>
          </cell>
        </row>
        <row r="843">
          <cell r="BT843" t="str">
            <v>Füzérkomlós</v>
          </cell>
        </row>
        <row r="844">
          <cell r="BT844" t="str">
            <v>Füzérradvány</v>
          </cell>
        </row>
        <row r="845">
          <cell r="BT845" t="str">
            <v>Füzesabony</v>
          </cell>
        </row>
        <row r="846">
          <cell r="BT846" t="str">
            <v>Füzesgyarmat</v>
          </cell>
        </row>
        <row r="847">
          <cell r="BT847" t="str">
            <v>Fűzvölgy</v>
          </cell>
        </row>
        <row r="848">
          <cell r="BT848" t="str">
            <v>Gáborján</v>
          </cell>
        </row>
        <row r="849">
          <cell r="BT849" t="str">
            <v>Gáborjánháza</v>
          </cell>
        </row>
        <row r="850">
          <cell r="BT850" t="str">
            <v>Gacsály</v>
          </cell>
        </row>
        <row r="851">
          <cell r="BT851" t="str">
            <v>Gadács</v>
          </cell>
        </row>
        <row r="852">
          <cell r="BT852" t="str">
            <v>Gadány</v>
          </cell>
        </row>
        <row r="853">
          <cell r="BT853" t="str">
            <v>Gadna</v>
          </cell>
        </row>
        <row r="854">
          <cell r="BT854" t="str">
            <v>Gádoros</v>
          </cell>
        </row>
        <row r="855">
          <cell r="BT855" t="str">
            <v>Gagyapáti</v>
          </cell>
        </row>
        <row r="856">
          <cell r="BT856" t="str">
            <v>Gagybátor</v>
          </cell>
        </row>
        <row r="857">
          <cell r="BT857" t="str">
            <v>Gagyvendégi</v>
          </cell>
        </row>
        <row r="858">
          <cell r="BT858" t="str">
            <v>Galambok</v>
          </cell>
        </row>
        <row r="859">
          <cell r="BT859" t="str">
            <v>Galgaguta</v>
          </cell>
        </row>
        <row r="860">
          <cell r="BT860" t="str">
            <v>Galgagyörk</v>
          </cell>
        </row>
        <row r="861">
          <cell r="BT861" t="str">
            <v>Galgahévíz</v>
          </cell>
        </row>
        <row r="862">
          <cell r="BT862" t="str">
            <v>Galgamácsa</v>
          </cell>
        </row>
        <row r="863">
          <cell r="BT863" t="str">
            <v>Gálosfa</v>
          </cell>
        </row>
        <row r="864">
          <cell r="BT864" t="str">
            <v>Galvács</v>
          </cell>
        </row>
        <row r="865">
          <cell r="BT865" t="str">
            <v>Gamás</v>
          </cell>
        </row>
        <row r="866">
          <cell r="BT866" t="str">
            <v>Ganna</v>
          </cell>
        </row>
        <row r="867">
          <cell r="BT867" t="str">
            <v>Gánt</v>
          </cell>
        </row>
        <row r="868">
          <cell r="BT868" t="str">
            <v>Gara</v>
          </cell>
        </row>
        <row r="869">
          <cell r="BT869" t="str">
            <v>Garáb</v>
          </cell>
        </row>
        <row r="870">
          <cell r="BT870" t="str">
            <v>Garabonc</v>
          </cell>
        </row>
        <row r="871">
          <cell r="BT871" t="str">
            <v>Garadna</v>
          </cell>
        </row>
        <row r="872">
          <cell r="BT872" t="str">
            <v>Garbolc</v>
          </cell>
        </row>
        <row r="873">
          <cell r="BT873" t="str">
            <v>Gárdony</v>
          </cell>
        </row>
        <row r="874">
          <cell r="BT874" t="str">
            <v>Garé</v>
          </cell>
        </row>
        <row r="875">
          <cell r="BT875" t="str">
            <v>Gasztony</v>
          </cell>
        </row>
        <row r="876">
          <cell r="BT876" t="str">
            <v>Gátér</v>
          </cell>
        </row>
        <row r="877">
          <cell r="BT877" t="str">
            <v>Gávavencsellő</v>
          </cell>
        </row>
        <row r="878">
          <cell r="BT878" t="str">
            <v>Géberjén</v>
          </cell>
        </row>
        <row r="879">
          <cell r="BT879" t="str">
            <v>Gecse</v>
          </cell>
        </row>
        <row r="880">
          <cell r="BT880" t="str">
            <v>Géderlak</v>
          </cell>
        </row>
        <row r="881">
          <cell r="BT881" t="str">
            <v>Gégény</v>
          </cell>
        </row>
        <row r="882">
          <cell r="BT882" t="str">
            <v>Gelej</v>
          </cell>
        </row>
        <row r="883">
          <cell r="BT883" t="str">
            <v>Gelénes</v>
          </cell>
        </row>
        <row r="884">
          <cell r="BT884" t="str">
            <v>Gellénháza</v>
          </cell>
        </row>
        <row r="885">
          <cell r="BT885" t="str">
            <v>Gelse</v>
          </cell>
        </row>
        <row r="886">
          <cell r="BT886" t="str">
            <v>Gelsesziget</v>
          </cell>
        </row>
        <row r="887">
          <cell r="BT887" t="str">
            <v>Gemzse</v>
          </cell>
        </row>
        <row r="888">
          <cell r="BT888" t="str">
            <v>Gencsapáti</v>
          </cell>
        </row>
        <row r="889">
          <cell r="BT889" t="str">
            <v>Gérce</v>
          </cell>
        </row>
        <row r="890">
          <cell r="BT890" t="str">
            <v>Gerde</v>
          </cell>
        </row>
        <row r="891">
          <cell r="BT891" t="str">
            <v>Gerendás</v>
          </cell>
        </row>
        <row r="892">
          <cell r="BT892" t="str">
            <v>Gerényes</v>
          </cell>
        </row>
        <row r="893">
          <cell r="BT893" t="str">
            <v>Geresdlak</v>
          </cell>
        </row>
        <row r="894">
          <cell r="BT894" t="str">
            <v>Gerjen</v>
          </cell>
        </row>
        <row r="895">
          <cell r="BT895" t="str">
            <v>Gersekarát</v>
          </cell>
        </row>
        <row r="896">
          <cell r="BT896" t="str">
            <v>Geszt</v>
          </cell>
        </row>
        <row r="897">
          <cell r="BT897" t="str">
            <v>Gesztely</v>
          </cell>
        </row>
        <row r="898">
          <cell r="BT898" t="str">
            <v>Geszteréd</v>
          </cell>
        </row>
        <row r="899">
          <cell r="BT899" t="str">
            <v>Gétye</v>
          </cell>
        </row>
        <row r="900">
          <cell r="BT900" t="str">
            <v>Gibárt</v>
          </cell>
        </row>
        <row r="901">
          <cell r="BT901" t="str">
            <v>Gic</v>
          </cell>
        </row>
        <row r="902">
          <cell r="BT902" t="str">
            <v>Gige</v>
          </cell>
        </row>
        <row r="903">
          <cell r="BT903" t="str">
            <v>Gilvánfa</v>
          </cell>
        </row>
        <row r="904">
          <cell r="BT904" t="str">
            <v>Girincs</v>
          </cell>
        </row>
        <row r="905">
          <cell r="BT905" t="str">
            <v>Gógánfa</v>
          </cell>
        </row>
        <row r="906">
          <cell r="BT906" t="str">
            <v>Golop</v>
          </cell>
        </row>
        <row r="907">
          <cell r="BT907" t="str">
            <v>Gomba</v>
          </cell>
        </row>
        <row r="908">
          <cell r="BT908" t="str">
            <v>Gombosszeg</v>
          </cell>
        </row>
        <row r="909">
          <cell r="BT909" t="str">
            <v>Gór</v>
          </cell>
        </row>
        <row r="910">
          <cell r="BT910" t="str">
            <v>Gordisa</v>
          </cell>
        </row>
        <row r="911">
          <cell r="BT911" t="str">
            <v>Gosztola</v>
          </cell>
        </row>
        <row r="912">
          <cell r="BT912" t="str">
            <v>Göd</v>
          </cell>
        </row>
        <row r="913">
          <cell r="BT913" t="str">
            <v>Gödöllő</v>
          </cell>
        </row>
        <row r="914">
          <cell r="BT914" t="str">
            <v>Gödre</v>
          </cell>
        </row>
        <row r="915">
          <cell r="BT915" t="str">
            <v>Gölle</v>
          </cell>
        </row>
        <row r="916">
          <cell r="BT916" t="str">
            <v>Gömörszőlős</v>
          </cell>
        </row>
        <row r="917">
          <cell r="BT917" t="str">
            <v>Gönc</v>
          </cell>
        </row>
        <row r="918">
          <cell r="BT918" t="str">
            <v>Göncruszka</v>
          </cell>
        </row>
        <row r="919">
          <cell r="BT919" t="str">
            <v>Gönyű</v>
          </cell>
        </row>
        <row r="920">
          <cell r="BT920" t="str">
            <v>Görbeháza</v>
          </cell>
        </row>
        <row r="921">
          <cell r="BT921" t="str">
            <v>Görcsöny</v>
          </cell>
        </row>
        <row r="922">
          <cell r="BT922" t="str">
            <v>Görcsönydoboka</v>
          </cell>
        </row>
        <row r="923">
          <cell r="BT923" t="str">
            <v>Görgeteg</v>
          </cell>
        </row>
        <row r="924">
          <cell r="BT924" t="str">
            <v>Gősfa</v>
          </cell>
        </row>
        <row r="925">
          <cell r="BT925" t="str">
            <v>Grábóc</v>
          </cell>
        </row>
        <row r="926">
          <cell r="BT926" t="str">
            <v>Gulács</v>
          </cell>
        </row>
        <row r="927">
          <cell r="BT927" t="str">
            <v>Gutorfölde</v>
          </cell>
        </row>
        <row r="928">
          <cell r="BT928" t="str">
            <v>Gyál</v>
          </cell>
        </row>
        <row r="929">
          <cell r="BT929" t="str">
            <v>Gyalóka</v>
          </cell>
        </row>
        <row r="930">
          <cell r="BT930" t="str">
            <v>Gyanógeregye</v>
          </cell>
        </row>
        <row r="931">
          <cell r="BT931" t="str">
            <v>Gyarmat</v>
          </cell>
        </row>
        <row r="932">
          <cell r="BT932" t="str">
            <v>Gyékényes</v>
          </cell>
        </row>
        <row r="933">
          <cell r="BT933" t="str">
            <v>Gyenesdiás</v>
          </cell>
        </row>
        <row r="934">
          <cell r="BT934" t="str">
            <v>Gyepükaján</v>
          </cell>
        </row>
        <row r="935">
          <cell r="BT935" t="str">
            <v>Gyermely</v>
          </cell>
        </row>
        <row r="936">
          <cell r="BT936" t="str">
            <v>Gyód</v>
          </cell>
        </row>
        <row r="937">
          <cell r="BT937" t="str">
            <v>Gyomaendrőd</v>
          </cell>
        </row>
        <row r="938">
          <cell r="BT938" t="str">
            <v>Gyóró</v>
          </cell>
        </row>
        <row r="939">
          <cell r="BT939" t="str">
            <v>Gyömöre</v>
          </cell>
        </row>
        <row r="940">
          <cell r="BT940" t="str">
            <v>Gyömrő</v>
          </cell>
        </row>
        <row r="941">
          <cell r="BT941" t="str">
            <v>Gyöngyfa</v>
          </cell>
        </row>
        <row r="942">
          <cell r="BT942" t="str">
            <v>Gyöngyös</v>
          </cell>
        </row>
        <row r="943">
          <cell r="BT943" t="str">
            <v>Gyöngyösfalu</v>
          </cell>
        </row>
        <row r="944">
          <cell r="BT944" t="str">
            <v>Gyöngyöshalász</v>
          </cell>
        </row>
        <row r="945">
          <cell r="BT945" t="str">
            <v>Gyöngyösmellék</v>
          </cell>
        </row>
        <row r="946">
          <cell r="BT946" t="str">
            <v>Gyöngyösoroszi</v>
          </cell>
        </row>
        <row r="947">
          <cell r="BT947" t="str">
            <v>Gyöngyöspata</v>
          </cell>
        </row>
        <row r="948">
          <cell r="BT948" t="str">
            <v>Gyöngyössolymos</v>
          </cell>
        </row>
        <row r="949">
          <cell r="BT949" t="str">
            <v>Gyöngyöstarján</v>
          </cell>
        </row>
        <row r="950">
          <cell r="BT950" t="str">
            <v>Gyönk</v>
          </cell>
        </row>
        <row r="951">
          <cell r="BT951" t="str">
            <v>Győr</v>
          </cell>
        </row>
        <row r="952">
          <cell r="BT952" t="str">
            <v>Győrasszonyfa</v>
          </cell>
        </row>
        <row r="953">
          <cell r="BT953" t="str">
            <v>Györe</v>
          </cell>
        </row>
        <row r="954">
          <cell r="BT954" t="str">
            <v>Györgytarló</v>
          </cell>
        </row>
        <row r="955">
          <cell r="BT955" t="str">
            <v>Györköny</v>
          </cell>
        </row>
        <row r="956">
          <cell r="BT956" t="str">
            <v>Győrladamér</v>
          </cell>
        </row>
        <row r="957">
          <cell r="BT957" t="str">
            <v>Győröcske</v>
          </cell>
        </row>
        <row r="958">
          <cell r="BT958" t="str">
            <v>Győrság</v>
          </cell>
        </row>
        <row r="959">
          <cell r="BT959" t="str">
            <v>Győrsövényház</v>
          </cell>
        </row>
        <row r="960">
          <cell r="BT960" t="str">
            <v>Győrszemere</v>
          </cell>
        </row>
        <row r="961">
          <cell r="BT961" t="str">
            <v>Győrtelek</v>
          </cell>
        </row>
        <row r="962">
          <cell r="BT962" t="str">
            <v>Győrújbarát</v>
          </cell>
        </row>
        <row r="963">
          <cell r="BT963" t="str">
            <v>Győrújfalu</v>
          </cell>
        </row>
        <row r="964">
          <cell r="BT964" t="str">
            <v>Győrvár</v>
          </cell>
        </row>
        <row r="965">
          <cell r="BT965" t="str">
            <v>Győrzámoly</v>
          </cell>
        </row>
        <row r="966">
          <cell r="BT966" t="str">
            <v>Gyugy</v>
          </cell>
        </row>
        <row r="967">
          <cell r="BT967" t="str">
            <v>Gyula</v>
          </cell>
        </row>
        <row r="968">
          <cell r="BT968" t="str">
            <v>Gyulaháza</v>
          </cell>
        </row>
        <row r="969">
          <cell r="BT969" t="str">
            <v>Gyulaj</v>
          </cell>
        </row>
        <row r="970">
          <cell r="BT970" t="str">
            <v>Gyulakeszi</v>
          </cell>
        </row>
        <row r="971">
          <cell r="BT971" t="str">
            <v>Gyúró</v>
          </cell>
        </row>
        <row r="972">
          <cell r="BT972" t="str">
            <v>Gyügye</v>
          </cell>
        </row>
        <row r="973">
          <cell r="BT973" t="str">
            <v>Gyüre</v>
          </cell>
        </row>
        <row r="974">
          <cell r="BT974" t="str">
            <v>Gyűrűs</v>
          </cell>
        </row>
        <row r="975">
          <cell r="BT975" t="str">
            <v>Hács</v>
          </cell>
        </row>
        <row r="976">
          <cell r="BT976" t="str">
            <v>Hagyárosbörönd</v>
          </cell>
        </row>
        <row r="977">
          <cell r="BT977" t="str">
            <v>Hahót</v>
          </cell>
        </row>
        <row r="978">
          <cell r="BT978" t="str">
            <v>Hajdúbagos</v>
          </cell>
        </row>
        <row r="979">
          <cell r="BT979" t="str">
            <v>Hajdúböszörmény</v>
          </cell>
        </row>
        <row r="980">
          <cell r="BT980" t="str">
            <v>Hajdúdorog</v>
          </cell>
        </row>
        <row r="981">
          <cell r="BT981" t="str">
            <v>Hajdúhadház</v>
          </cell>
        </row>
        <row r="982">
          <cell r="BT982" t="str">
            <v>Hajdúnánás</v>
          </cell>
        </row>
        <row r="983">
          <cell r="BT983" t="str">
            <v>Hajdúsámson</v>
          </cell>
        </row>
        <row r="984">
          <cell r="BT984" t="str">
            <v>Hajdúszoboszló</v>
          </cell>
        </row>
        <row r="985">
          <cell r="BT985" t="str">
            <v>Hajdúszovát</v>
          </cell>
        </row>
        <row r="986">
          <cell r="BT986" t="str">
            <v>Hajmás</v>
          </cell>
        </row>
        <row r="987">
          <cell r="BT987" t="str">
            <v>Hajmáskér</v>
          </cell>
        </row>
        <row r="988">
          <cell r="BT988" t="str">
            <v>Hajós</v>
          </cell>
        </row>
        <row r="989">
          <cell r="BT989" t="str">
            <v>Halastó</v>
          </cell>
        </row>
        <row r="990">
          <cell r="BT990" t="str">
            <v>Halászi</v>
          </cell>
        </row>
        <row r="991">
          <cell r="BT991" t="str">
            <v>Halásztelek</v>
          </cell>
        </row>
        <row r="992">
          <cell r="BT992" t="str">
            <v>Halimba</v>
          </cell>
        </row>
        <row r="993">
          <cell r="BT993" t="str">
            <v>Halmaj</v>
          </cell>
        </row>
        <row r="994">
          <cell r="BT994" t="str">
            <v>Halmajugra</v>
          </cell>
        </row>
        <row r="995">
          <cell r="BT995" t="str">
            <v>Halogy</v>
          </cell>
        </row>
        <row r="996">
          <cell r="BT996" t="str">
            <v>Hangács</v>
          </cell>
        </row>
        <row r="997">
          <cell r="BT997" t="str">
            <v>Hangony</v>
          </cell>
        </row>
        <row r="998">
          <cell r="BT998" t="str">
            <v>Hantos</v>
          </cell>
        </row>
        <row r="999">
          <cell r="BT999" t="str">
            <v>Harasztifalu</v>
          </cell>
        </row>
        <row r="1000">
          <cell r="BT1000" t="str">
            <v>Harc</v>
          </cell>
        </row>
        <row r="1001">
          <cell r="BT1001" t="str">
            <v>Harka</v>
          </cell>
        </row>
        <row r="1002">
          <cell r="BT1002" t="str">
            <v>Harkakötöny</v>
          </cell>
        </row>
        <row r="1003">
          <cell r="BT1003" t="str">
            <v>Harkány</v>
          </cell>
        </row>
        <row r="1004">
          <cell r="BT1004" t="str">
            <v>Háromfa</v>
          </cell>
        </row>
        <row r="1005">
          <cell r="BT1005" t="str">
            <v>Háromhuta</v>
          </cell>
        </row>
        <row r="1006">
          <cell r="BT1006" t="str">
            <v>Harsány</v>
          </cell>
        </row>
        <row r="1007">
          <cell r="BT1007" t="str">
            <v>Hárskút</v>
          </cell>
        </row>
        <row r="1008">
          <cell r="BT1008" t="str">
            <v>Harta</v>
          </cell>
        </row>
        <row r="1009">
          <cell r="BT1009" t="str">
            <v>Hásságy</v>
          </cell>
        </row>
        <row r="1010">
          <cell r="BT1010" t="str">
            <v>Hatvan</v>
          </cell>
        </row>
        <row r="1011">
          <cell r="BT1011" t="str">
            <v>Hédervár</v>
          </cell>
        </row>
        <row r="1012">
          <cell r="BT1012" t="str">
            <v>Hedrehely</v>
          </cell>
        </row>
        <row r="1013">
          <cell r="BT1013" t="str">
            <v>Hegyesd</v>
          </cell>
        </row>
        <row r="1014">
          <cell r="BT1014" t="str">
            <v>Hegyeshalom</v>
          </cell>
        </row>
        <row r="1015">
          <cell r="BT1015" t="str">
            <v>Hegyfalu</v>
          </cell>
        </row>
        <row r="1016">
          <cell r="BT1016" t="str">
            <v>Hegyháthodász</v>
          </cell>
        </row>
        <row r="1017">
          <cell r="BT1017" t="str">
            <v>Hegyhátmaróc</v>
          </cell>
        </row>
        <row r="1018">
          <cell r="BT1018" t="str">
            <v>Hegyhátsál</v>
          </cell>
        </row>
        <row r="1019">
          <cell r="BT1019" t="str">
            <v>Hegyhátszentjakab</v>
          </cell>
        </row>
        <row r="1020">
          <cell r="BT1020" t="str">
            <v>Hegyhátszentmárton</v>
          </cell>
        </row>
        <row r="1021">
          <cell r="BT1021" t="str">
            <v>Hegyhátszentpéter</v>
          </cell>
        </row>
        <row r="1022">
          <cell r="BT1022" t="str">
            <v>Hegykő</v>
          </cell>
        </row>
        <row r="1023">
          <cell r="BT1023" t="str">
            <v>Hegymagas</v>
          </cell>
        </row>
        <row r="1024">
          <cell r="BT1024" t="str">
            <v>Hegymeg</v>
          </cell>
        </row>
        <row r="1025">
          <cell r="BT1025" t="str">
            <v>Hegyszentmárton</v>
          </cell>
        </row>
        <row r="1026">
          <cell r="BT1026" t="str">
            <v>Héhalom</v>
          </cell>
        </row>
        <row r="1027">
          <cell r="BT1027" t="str">
            <v>Hejce</v>
          </cell>
        </row>
        <row r="1028">
          <cell r="BT1028" t="str">
            <v>Hejőbába</v>
          </cell>
        </row>
        <row r="1029">
          <cell r="BT1029" t="str">
            <v>Hejőkeresztúr</v>
          </cell>
        </row>
        <row r="1030">
          <cell r="BT1030" t="str">
            <v>Hejőkürt</v>
          </cell>
        </row>
        <row r="1031">
          <cell r="BT1031" t="str">
            <v>Hejőpapi</v>
          </cell>
        </row>
        <row r="1032">
          <cell r="BT1032" t="str">
            <v>Hejőszalonta</v>
          </cell>
        </row>
        <row r="1033">
          <cell r="BT1033" t="str">
            <v>Helesfa</v>
          </cell>
        </row>
        <row r="1034">
          <cell r="BT1034" t="str">
            <v>Helvécia</v>
          </cell>
        </row>
        <row r="1035">
          <cell r="BT1035" t="str">
            <v>Hencida</v>
          </cell>
        </row>
        <row r="1036">
          <cell r="BT1036" t="str">
            <v>Hencse</v>
          </cell>
        </row>
        <row r="1037">
          <cell r="BT1037" t="str">
            <v>Herceghalom</v>
          </cell>
        </row>
        <row r="1038">
          <cell r="BT1038" t="str">
            <v>Hercegkút</v>
          </cell>
        </row>
        <row r="1039">
          <cell r="BT1039" t="str">
            <v>Hercegszántó</v>
          </cell>
        </row>
        <row r="1040">
          <cell r="BT1040" t="str">
            <v>Heréd</v>
          </cell>
        </row>
        <row r="1041">
          <cell r="BT1041" t="str">
            <v>Héreg</v>
          </cell>
        </row>
        <row r="1042">
          <cell r="BT1042" t="str">
            <v>Herencsény</v>
          </cell>
        </row>
        <row r="1043">
          <cell r="BT1043" t="str">
            <v>Herend</v>
          </cell>
        </row>
        <row r="1044">
          <cell r="BT1044" t="str">
            <v>Heresznye</v>
          </cell>
        </row>
        <row r="1045">
          <cell r="BT1045" t="str">
            <v>Hermánszeg</v>
          </cell>
        </row>
        <row r="1046">
          <cell r="BT1046" t="str">
            <v>Hernád</v>
          </cell>
        </row>
        <row r="1047">
          <cell r="BT1047" t="str">
            <v>Hernádbűd</v>
          </cell>
        </row>
        <row r="1048">
          <cell r="BT1048" t="str">
            <v>Hernádcéce</v>
          </cell>
        </row>
        <row r="1049">
          <cell r="BT1049" t="str">
            <v>Hernádkak</v>
          </cell>
        </row>
        <row r="1050">
          <cell r="BT1050" t="str">
            <v>Hernádkércs</v>
          </cell>
        </row>
        <row r="1051">
          <cell r="BT1051" t="str">
            <v>Hernádnémeti</v>
          </cell>
        </row>
        <row r="1052">
          <cell r="BT1052" t="str">
            <v>Hernádpetri</v>
          </cell>
        </row>
        <row r="1053">
          <cell r="BT1053" t="str">
            <v>Hernádszentandrás</v>
          </cell>
        </row>
        <row r="1054">
          <cell r="BT1054" t="str">
            <v>Hernádszurdok</v>
          </cell>
        </row>
        <row r="1055">
          <cell r="BT1055" t="str">
            <v>Hernádvécse</v>
          </cell>
        </row>
        <row r="1056">
          <cell r="BT1056" t="str">
            <v>Hernyék</v>
          </cell>
        </row>
        <row r="1057">
          <cell r="BT1057" t="str">
            <v>Hét</v>
          </cell>
        </row>
        <row r="1058">
          <cell r="BT1058" t="str">
            <v>Hetefejércse</v>
          </cell>
        </row>
        <row r="1059">
          <cell r="BT1059" t="str">
            <v>Hetes</v>
          </cell>
        </row>
        <row r="1060">
          <cell r="BT1060" t="str">
            <v>Hetvehely</v>
          </cell>
        </row>
        <row r="1061">
          <cell r="BT1061" t="str">
            <v>Hetyefő</v>
          </cell>
        </row>
        <row r="1062">
          <cell r="BT1062" t="str">
            <v>Heves</v>
          </cell>
        </row>
        <row r="1063">
          <cell r="BT1063" t="str">
            <v>Hevesaranyos</v>
          </cell>
        </row>
        <row r="1064">
          <cell r="BT1064" t="str">
            <v>Hevesvezekény</v>
          </cell>
        </row>
        <row r="1065">
          <cell r="BT1065" t="str">
            <v>Hévíz</v>
          </cell>
        </row>
        <row r="1066">
          <cell r="BT1066" t="str">
            <v>Hévízgyörk</v>
          </cell>
        </row>
        <row r="1067">
          <cell r="BT1067" t="str">
            <v>Hidas</v>
          </cell>
        </row>
        <row r="1068">
          <cell r="BT1068" t="str">
            <v>Hidasnémeti</v>
          </cell>
        </row>
        <row r="1069">
          <cell r="BT1069" t="str">
            <v>Hidegkút</v>
          </cell>
        </row>
        <row r="1070">
          <cell r="BT1070" t="str">
            <v>Hidegség</v>
          </cell>
        </row>
        <row r="1071">
          <cell r="BT1071" t="str">
            <v>Hidvégardó</v>
          </cell>
        </row>
        <row r="1072">
          <cell r="BT1072" t="str">
            <v>Himesháza</v>
          </cell>
        </row>
        <row r="1073">
          <cell r="BT1073" t="str">
            <v>Himod</v>
          </cell>
        </row>
        <row r="1074">
          <cell r="BT1074" t="str">
            <v>Hirics</v>
          </cell>
        </row>
        <row r="1075">
          <cell r="BT1075" t="str">
            <v>Hobol</v>
          </cell>
        </row>
        <row r="1076">
          <cell r="BT1076" t="str">
            <v>Hodász</v>
          </cell>
        </row>
        <row r="1077">
          <cell r="BT1077" t="str">
            <v>Hódmezővásárhely</v>
          </cell>
        </row>
        <row r="1078">
          <cell r="BT1078" t="str">
            <v>Hollád</v>
          </cell>
        </row>
        <row r="1079">
          <cell r="BT1079" t="str">
            <v>Hollóháza</v>
          </cell>
        </row>
        <row r="1080">
          <cell r="BT1080" t="str">
            <v>Hollókő</v>
          </cell>
        </row>
        <row r="1081">
          <cell r="BT1081" t="str">
            <v>Homokbödöge</v>
          </cell>
        </row>
        <row r="1082">
          <cell r="BT1082" t="str">
            <v>Homokkomárom</v>
          </cell>
        </row>
        <row r="1083">
          <cell r="BT1083" t="str">
            <v>Homokmégy</v>
          </cell>
        </row>
        <row r="1084">
          <cell r="BT1084" t="str">
            <v>Homokszentgyörgy</v>
          </cell>
        </row>
        <row r="1085">
          <cell r="BT1085" t="str">
            <v>Homorúd</v>
          </cell>
        </row>
        <row r="1086">
          <cell r="BT1086" t="str">
            <v>Homrogd</v>
          </cell>
        </row>
        <row r="1087">
          <cell r="BT1087" t="str">
            <v>Hont</v>
          </cell>
        </row>
        <row r="1088">
          <cell r="BT1088" t="str">
            <v>Horpács</v>
          </cell>
        </row>
        <row r="1089">
          <cell r="BT1089" t="str">
            <v>Hort</v>
          </cell>
        </row>
        <row r="1090">
          <cell r="BT1090" t="str">
            <v>Hortobágy</v>
          </cell>
        </row>
        <row r="1091">
          <cell r="BT1091" t="str">
            <v>Horváthertelend</v>
          </cell>
        </row>
        <row r="1092">
          <cell r="BT1092" t="str">
            <v>Horvátlövő</v>
          </cell>
        </row>
        <row r="1093">
          <cell r="BT1093" t="str">
            <v>Horvátzsidány</v>
          </cell>
        </row>
        <row r="1094">
          <cell r="BT1094" t="str">
            <v>Hosszúhetény</v>
          </cell>
        </row>
        <row r="1095">
          <cell r="BT1095" t="str">
            <v>Hosszúpályi</v>
          </cell>
        </row>
        <row r="1096">
          <cell r="BT1096" t="str">
            <v>Hosszúpereszteg</v>
          </cell>
        </row>
        <row r="1097">
          <cell r="BT1097" t="str">
            <v>Hosszúvíz</v>
          </cell>
        </row>
        <row r="1098">
          <cell r="BT1098" t="str">
            <v>Hosszúvölgy</v>
          </cell>
        </row>
        <row r="1099">
          <cell r="BT1099" t="str">
            <v>Hosztót</v>
          </cell>
        </row>
        <row r="1100">
          <cell r="BT1100" t="str">
            <v>Hottó</v>
          </cell>
        </row>
        <row r="1101">
          <cell r="BT1101" t="str">
            <v>Hőgyész</v>
          </cell>
        </row>
        <row r="1102">
          <cell r="BT1102" t="str">
            <v>Hövej</v>
          </cell>
        </row>
        <row r="1103">
          <cell r="BT1103" t="str">
            <v>Hugyag</v>
          </cell>
        </row>
        <row r="1104">
          <cell r="BT1104" t="str">
            <v>Hunya</v>
          </cell>
        </row>
        <row r="1105">
          <cell r="BT1105" t="str">
            <v>Hunyadfalva</v>
          </cell>
        </row>
        <row r="1106">
          <cell r="BT1106" t="str">
            <v>Husztót</v>
          </cell>
        </row>
        <row r="1107">
          <cell r="BT1107" t="str">
            <v>Ibafa</v>
          </cell>
        </row>
        <row r="1108">
          <cell r="BT1108" t="str">
            <v>Iborfia</v>
          </cell>
        </row>
        <row r="1109">
          <cell r="BT1109" t="str">
            <v>Ibrány</v>
          </cell>
        </row>
        <row r="1110">
          <cell r="BT1110" t="str">
            <v>Igal</v>
          </cell>
        </row>
        <row r="1111">
          <cell r="BT1111" t="str">
            <v>Igar</v>
          </cell>
        </row>
        <row r="1112">
          <cell r="BT1112" t="str">
            <v>Igrici</v>
          </cell>
        </row>
        <row r="1113">
          <cell r="BT1113" t="str">
            <v>Iharos</v>
          </cell>
        </row>
        <row r="1114">
          <cell r="BT1114" t="str">
            <v>Iharosberény</v>
          </cell>
        </row>
        <row r="1115">
          <cell r="BT1115" t="str">
            <v>Ikervár</v>
          </cell>
        </row>
        <row r="1116">
          <cell r="BT1116" t="str">
            <v>Iklad</v>
          </cell>
        </row>
        <row r="1117">
          <cell r="BT1117" t="str">
            <v>Iklanberény</v>
          </cell>
        </row>
        <row r="1118">
          <cell r="BT1118" t="str">
            <v>Iklódbördőce</v>
          </cell>
        </row>
        <row r="1119">
          <cell r="BT1119" t="str">
            <v>Ikrény</v>
          </cell>
        </row>
        <row r="1120">
          <cell r="BT1120" t="str">
            <v>Iliny</v>
          </cell>
        </row>
        <row r="1121">
          <cell r="BT1121" t="str">
            <v>Ilk</v>
          </cell>
        </row>
        <row r="1122">
          <cell r="BT1122" t="str">
            <v>Illocska</v>
          </cell>
        </row>
        <row r="1123">
          <cell r="BT1123" t="str">
            <v>Imola</v>
          </cell>
        </row>
        <row r="1124">
          <cell r="BT1124" t="str">
            <v>Imrehegy</v>
          </cell>
        </row>
        <row r="1125">
          <cell r="BT1125" t="str">
            <v>Ináncs</v>
          </cell>
        </row>
        <row r="1126">
          <cell r="BT1126" t="str">
            <v>Inárcs</v>
          </cell>
        </row>
        <row r="1127">
          <cell r="BT1127" t="str">
            <v>Inke</v>
          </cell>
        </row>
        <row r="1128">
          <cell r="BT1128" t="str">
            <v>Ipacsfa</v>
          </cell>
        </row>
        <row r="1129">
          <cell r="BT1129" t="str">
            <v>Ipolydamásd</v>
          </cell>
        </row>
        <row r="1130">
          <cell r="BT1130" t="str">
            <v>Ipolyszög</v>
          </cell>
        </row>
        <row r="1131">
          <cell r="BT1131" t="str">
            <v>Ipolytarnóc</v>
          </cell>
        </row>
        <row r="1132">
          <cell r="BT1132" t="str">
            <v>Ipolytölgyes</v>
          </cell>
        </row>
        <row r="1133">
          <cell r="BT1133" t="str">
            <v>Ipolyvece</v>
          </cell>
        </row>
        <row r="1134">
          <cell r="BT1134" t="str">
            <v>Iregszemcse</v>
          </cell>
        </row>
        <row r="1135">
          <cell r="BT1135" t="str">
            <v>Irota</v>
          </cell>
        </row>
        <row r="1136">
          <cell r="BT1136" t="str">
            <v>Isaszeg</v>
          </cell>
        </row>
        <row r="1137">
          <cell r="BT1137" t="str">
            <v>Ispánk</v>
          </cell>
        </row>
        <row r="1138">
          <cell r="BT1138" t="str">
            <v>Istenmezeje</v>
          </cell>
        </row>
        <row r="1139">
          <cell r="BT1139" t="str">
            <v>Istvándi</v>
          </cell>
        </row>
        <row r="1140">
          <cell r="BT1140" t="str">
            <v>Iszkaszentgyörgy</v>
          </cell>
        </row>
        <row r="1141">
          <cell r="BT1141" t="str">
            <v>Iszkáz</v>
          </cell>
        </row>
        <row r="1142">
          <cell r="BT1142" t="str">
            <v>Isztimér</v>
          </cell>
        </row>
        <row r="1143">
          <cell r="BT1143" t="str">
            <v>Ivád</v>
          </cell>
        </row>
        <row r="1144">
          <cell r="BT1144" t="str">
            <v>Iván</v>
          </cell>
        </row>
        <row r="1145">
          <cell r="BT1145" t="str">
            <v>Ivánbattyán</v>
          </cell>
        </row>
        <row r="1146">
          <cell r="BT1146" t="str">
            <v>Ivánc</v>
          </cell>
        </row>
        <row r="1147">
          <cell r="BT1147" t="str">
            <v>Iváncsa</v>
          </cell>
        </row>
        <row r="1148">
          <cell r="BT1148" t="str">
            <v>Ivándárda</v>
          </cell>
        </row>
        <row r="1149">
          <cell r="BT1149" t="str">
            <v>Izmény</v>
          </cell>
        </row>
        <row r="1150">
          <cell r="BT1150" t="str">
            <v>Izsák</v>
          </cell>
        </row>
        <row r="1151">
          <cell r="BT1151" t="str">
            <v>Izsófalva</v>
          </cell>
        </row>
        <row r="1152">
          <cell r="BT1152" t="str">
            <v>Jágónak</v>
          </cell>
        </row>
        <row r="1153">
          <cell r="BT1153" t="str">
            <v>Ják</v>
          </cell>
        </row>
        <row r="1154">
          <cell r="BT1154" t="str">
            <v>Jakabszállás</v>
          </cell>
        </row>
        <row r="1155">
          <cell r="BT1155" t="str">
            <v>Jákfa</v>
          </cell>
        </row>
        <row r="1156">
          <cell r="BT1156" t="str">
            <v>Jákfalva</v>
          </cell>
        </row>
        <row r="1157">
          <cell r="BT1157" t="str">
            <v>Jákó</v>
          </cell>
        </row>
        <row r="1158">
          <cell r="BT1158" t="str">
            <v>Jánd</v>
          </cell>
        </row>
        <row r="1159">
          <cell r="BT1159" t="str">
            <v>Jánkmajtis</v>
          </cell>
        </row>
        <row r="1160">
          <cell r="BT1160" t="str">
            <v>Jánoshalma</v>
          </cell>
        </row>
        <row r="1161">
          <cell r="BT1161" t="str">
            <v>Jánosháza</v>
          </cell>
        </row>
        <row r="1162">
          <cell r="BT1162" t="str">
            <v>Jánoshida</v>
          </cell>
        </row>
        <row r="1163">
          <cell r="BT1163" t="str">
            <v>Jánossomorja</v>
          </cell>
        </row>
        <row r="1164">
          <cell r="BT1164" t="str">
            <v>Járdánháza</v>
          </cell>
        </row>
        <row r="1165">
          <cell r="BT1165" t="str">
            <v>Jármi</v>
          </cell>
        </row>
        <row r="1166">
          <cell r="BT1166" t="str">
            <v>Jásd</v>
          </cell>
        </row>
        <row r="1167">
          <cell r="BT1167" t="str">
            <v>Jászágó</v>
          </cell>
        </row>
        <row r="1168">
          <cell r="BT1168" t="str">
            <v>Jászalsószentgyörgy</v>
          </cell>
        </row>
        <row r="1169">
          <cell r="BT1169" t="str">
            <v>Jászapáti</v>
          </cell>
        </row>
        <row r="1170">
          <cell r="BT1170" t="str">
            <v>Jászárokszállás</v>
          </cell>
        </row>
        <row r="1171">
          <cell r="BT1171" t="str">
            <v>Jászberény</v>
          </cell>
        </row>
        <row r="1172">
          <cell r="BT1172" t="str">
            <v>Jászboldogháza</v>
          </cell>
        </row>
        <row r="1173">
          <cell r="BT1173" t="str">
            <v>Jászdózsa</v>
          </cell>
        </row>
        <row r="1174">
          <cell r="BT1174" t="str">
            <v>Jászfelsőszentgyörgy</v>
          </cell>
        </row>
        <row r="1175">
          <cell r="BT1175" t="str">
            <v>Jászfényszaru</v>
          </cell>
        </row>
        <row r="1176">
          <cell r="BT1176" t="str">
            <v>Jászivány</v>
          </cell>
        </row>
        <row r="1177">
          <cell r="BT1177" t="str">
            <v>Jászjákóhalma</v>
          </cell>
        </row>
        <row r="1178">
          <cell r="BT1178" t="str">
            <v>Jászkarajenő</v>
          </cell>
        </row>
        <row r="1179">
          <cell r="BT1179" t="str">
            <v>Jászkisér</v>
          </cell>
        </row>
        <row r="1180">
          <cell r="BT1180" t="str">
            <v>Jászladány</v>
          </cell>
        </row>
        <row r="1181">
          <cell r="BT1181" t="str">
            <v>Jászszentandrás</v>
          </cell>
        </row>
        <row r="1182">
          <cell r="BT1182" t="str">
            <v>Jászszentlászló</v>
          </cell>
        </row>
        <row r="1183">
          <cell r="BT1183" t="str">
            <v>Jásztelek</v>
          </cell>
        </row>
        <row r="1184">
          <cell r="BT1184" t="str">
            <v>Jéke</v>
          </cell>
        </row>
        <row r="1185">
          <cell r="BT1185" t="str">
            <v>Jenő</v>
          </cell>
        </row>
        <row r="1186">
          <cell r="BT1186" t="str">
            <v>Jobaháza</v>
          </cell>
        </row>
        <row r="1187">
          <cell r="BT1187" t="str">
            <v>Jobbágyi</v>
          </cell>
        </row>
        <row r="1188">
          <cell r="BT1188" t="str">
            <v>Jósvafő</v>
          </cell>
        </row>
        <row r="1189">
          <cell r="BT1189" t="str">
            <v>Juta</v>
          </cell>
        </row>
        <row r="1190">
          <cell r="BT1190" t="str">
            <v>Kaba</v>
          </cell>
        </row>
        <row r="1191">
          <cell r="BT1191" t="str">
            <v>Kacorlak</v>
          </cell>
        </row>
        <row r="1192">
          <cell r="BT1192" t="str">
            <v>Kács</v>
          </cell>
        </row>
        <row r="1193">
          <cell r="BT1193" t="str">
            <v>Kacsóta</v>
          </cell>
        </row>
        <row r="1194">
          <cell r="BT1194" t="str">
            <v>Kadarkút</v>
          </cell>
        </row>
        <row r="1195">
          <cell r="BT1195" t="str">
            <v>Kajárpéc</v>
          </cell>
        </row>
        <row r="1196">
          <cell r="BT1196" t="str">
            <v>Kajászó</v>
          </cell>
        </row>
        <row r="1197">
          <cell r="BT1197" t="str">
            <v>Kajdacs</v>
          </cell>
        </row>
        <row r="1198">
          <cell r="BT1198" t="str">
            <v>Kakasd</v>
          </cell>
        </row>
        <row r="1199">
          <cell r="BT1199" t="str">
            <v>Kákics</v>
          </cell>
        </row>
        <row r="1200">
          <cell r="BT1200" t="str">
            <v>Kakucs</v>
          </cell>
        </row>
        <row r="1201">
          <cell r="BT1201" t="str">
            <v>Kál</v>
          </cell>
        </row>
        <row r="1202">
          <cell r="BT1202" t="str">
            <v>Kalaznó</v>
          </cell>
        </row>
        <row r="1203">
          <cell r="BT1203" t="str">
            <v>Káld</v>
          </cell>
        </row>
        <row r="1204">
          <cell r="BT1204" t="str">
            <v>Kálló</v>
          </cell>
        </row>
        <row r="1205">
          <cell r="BT1205" t="str">
            <v>Kallósd</v>
          </cell>
        </row>
        <row r="1206">
          <cell r="BT1206" t="str">
            <v>Kállósemjén</v>
          </cell>
        </row>
        <row r="1207">
          <cell r="BT1207" t="str">
            <v>Kálmáncsa</v>
          </cell>
        </row>
        <row r="1208">
          <cell r="BT1208" t="str">
            <v>Kálmánháza</v>
          </cell>
        </row>
        <row r="1209">
          <cell r="BT1209" t="str">
            <v>Kálócfa</v>
          </cell>
        </row>
        <row r="1210">
          <cell r="BT1210" t="str">
            <v>Kalocsa</v>
          </cell>
        </row>
        <row r="1211">
          <cell r="BT1211" t="str">
            <v>Káloz</v>
          </cell>
        </row>
        <row r="1212">
          <cell r="BT1212" t="str">
            <v>Kám</v>
          </cell>
        </row>
        <row r="1213">
          <cell r="BT1213" t="str">
            <v>Kamond</v>
          </cell>
        </row>
        <row r="1214">
          <cell r="BT1214" t="str">
            <v>Kamut</v>
          </cell>
        </row>
        <row r="1215">
          <cell r="BT1215" t="str">
            <v>Kánó</v>
          </cell>
        </row>
        <row r="1216">
          <cell r="BT1216" t="str">
            <v>Kántorjánosi</v>
          </cell>
        </row>
        <row r="1217">
          <cell r="BT1217" t="str">
            <v>Kány</v>
          </cell>
        </row>
        <row r="1218">
          <cell r="BT1218" t="str">
            <v>Kánya</v>
          </cell>
        </row>
        <row r="1219">
          <cell r="BT1219" t="str">
            <v>Kányavár</v>
          </cell>
        </row>
        <row r="1220">
          <cell r="BT1220" t="str">
            <v>Kapolcs</v>
          </cell>
        </row>
        <row r="1221">
          <cell r="BT1221" t="str">
            <v>Kápolna</v>
          </cell>
        </row>
        <row r="1222">
          <cell r="BT1222" t="str">
            <v>Kápolnásnyék</v>
          </cell>
        </row>
        <row r="1223">
          <cell r="BT1223" t="str">
            <v>Kapoly</v>
          </cell>
        </row>
        <row r="1224">
          <cell r="BT1224" t="str">
            <v>Kaposfő</v>
          </cell>
        </row>
        <row r="1225">
          <cell r="BT1225" t="str">
            <v>Kaposgyarmat</v>
          </cell>
        </row>
        <row r="1226">
          <cell r="BT1226" t="str">
            <v>Kaposhomok</v>
          </cell>
        </row>
        <row r="1227">
          <cell r="BT1227" t="str">
            <v>Kaposkeresztúr</v>
          </cell>
        </row>
        <row r="1228">
          <cell r="BT1228" t="str">
            <v>Kaposmérő</v>
          </cell>
        </row>
        <row r="1229">
          <cell r="BT1229" t="str">
            <v>Kapospula</v>
          </cell>
        </row>
        <row r="1230">
          <cell r="BT1230" t="str">
            <v>Kaposújlak</v>
          </cell>
        </row>
        <row r="1231">
          <cell r="BT1231" t="str">
            <v>Kaposvár</v>
          </cell>
        </row>
        <row r="1232">
          <cell r="BT1232" t="str">
            <v>Kaposszekcső</v>
          </cell>
        </row>
        <row r="1233">
          <cell r="BT1233" t="str">
            <v>Kaposszerdahely</v>
          </cell>
        </row>
        <row r="1234">
          <cell r="BT1234" t="str">
            <v>Káptalanfa</v>
          </cell>
        </row>
        <row r="1235">
          <cell r="BT1235" t="str">
            <v>Káptalantóti</v>
          </cell>
        </row>
        <row r="1236">
          <cell r="BT1236" t="str">
            <v>Kapuvár</v>
          </cell>
        </row>
        <row r="1237">
          <cell r="BT1237" t="str">
            <v>Kára</v>
          </cell>
        </row>
        <row r="1238">
          <cell r="BT1238" t="str">
            <v>Karácsond</v>
          </cell>
        </row>
        <row r="1239">
          <cell r="BT1239" t="str">
            <v>Karád</v>
          </cell>
        </row>
        <row r="1240">
          <cell r="BT1240" t="str">
            <v>Karakó</v>
          </cell>
        </row>
        <row r="1241">
          <cell r="BT1241" t="str">
            <v>Karakószörcsök</v>
          </cell>
        </row>
        <row r="1242">
          <cell r="BT1242" t="str">
            <v>Karancsalja</v>
          </cell>
        </row>
        <row r="1243">
          <cell r="BT1243" t="str">
            <v>Karancsberény</v>
          </cell>
        </row>
        <row r="1244">
          <cell r="BT1244" t="str">
            <v>Karancskeszi</v>
          </cell>
        </row>
        <row r="1245">
          <cell r="BT1245" t="str">
            <v>Karancslapujtő</v>
          </cell>
        </row>
        <row r="1246">
          <cell r="BT1246" t="str">
            <v>Karancsság</v>
          </cell>
        </row>
        <row r="1247">
          <cell r="BT1247" t="str">
            <v>Kárász</v>
          </cell>
        </row>
        <row r="1248">
          <cell r="BT1248" t="str">
            <v>Karcag</v>
          </cell>
        </row>
        <row r="1249">
          <cell r="BT1249" t="str">
            <v>Karcsa</v>
          </cell>
        </row>
        <row r="1250">
          <cell r="BT1250" t="str">
            <v>Kardos</v>
          </cell>
        </row>
        <row r="1251">
          <cell r="BT1251" t="str">
            <v>Kardoskút</v>
          </cell>
        </row>
        <row r="1252">
          <cell r="BT1252" t="str">
            <v>Karmacs</v>
          </cell>
        </row>
        <row r="1253">
          <cell r="BT1253" t="str">
            <v>Károlyháza</v>
          </cell>
        </row>
        <row r="1254">
          <cell r="BT1254" t="str">
            <v>Karos</v>
          </cell>
        </row>
        <row r="1255">
          <cell r="BT1255" t="str">
            <v>Kartal</v>
          </cell>
        </row>
        <row r="1256">
          <cell r="BT1256" t="str">
            <v>Kásád</v>
          </cell>
        </row>
        <row r="1257">
          <cell r="BT1257" t="str">
            <v>Kaskantyú</v>
          </cell>
        </row>
        <row r="1258">
          <cell r="BT1258" t="str">
            <v>Kastélyosdombó</v>
          </cell>
        </row>
        <row r="1259">
          <cell r="BT1259" t="str">
            <v>Kaszaper</v>
          </cell>
        </row>
        <row r="1260">
          <cell r="BT1260" t="str">
            <v>Kaszó</v>
          </cell>
        </row>
        <row r="1261">
          <cell r="BT1261" t="str">
            <v>Katádfa</v>
          </cell>
        </row>
        <row r="1262">
          <cell r="BT1262" t="str">
            <v>Katafa</v>
          </cell>
        </row>
        <row r="1263">
          <cell r="BT1263" t="str">
            <v>Kátoly</v>
          </cell>
        </row>
        <row r="1264">
          <cell r="BT1264" t="str">
            <v>Katymár</v>
          </cell>
        </row>
        <row r="1265">
          <cell r="BT1265" t="str">
            <v>Káva</v>
          </cell>
        </row>
        <row r="1266">
          <cell r="BT1266" t="str">
            <v>Kávás</v>
          </cell>
        </row>
        <row r="1267">
          <cell r="BT1267" t="str">
            <v>Kazár</v>
          </cell>
        </row>
        <row r="1268">
          <cell r="BT1268" t="str">
            <v>Kazincbarcika</v>
          </cell>
        </row>
        <row r="1269">
          <cell r="BT1269" t="str">
            <v>Kázsmárk</v>
          </cell>
        </row>
        <row r="1270">
          <cell r="BT1270" t="str">
            <v>Kazsok</v>
          </cell>
        </row>
        <row r="1271">
          <cell r="BT1271" t="str">
            <v>Kecel</v>
          </cell>
        </row>
        <row r="1272">
          <cell r="BT1272" t="str">
            <v>Kecskéd</v>
          </cell>
        </row>
        <row r="1273">
          <cell r="BT1273" t="str">
            <v>Kecskemét</v>
          </cell>
        </row>
        <row r="1274">
          <cell r="BT1274" t="str">
            <v>Kehidakustány</v>
          </cell>
        </row>
        <row r="1275">
          <cell r="BT1275" t="str">
            <v>Kék</v>
          </cell>
        </row>
        <row r="1276">
          <cell r="BT1276" t="str">
            <v>Kékcse</v>
          </cell>
        </row>
        <row r="1277">
          <cell r="BT1277" t="str">
            <v>Kéked</v>
          </cell>
        </row>
        <row r="1278">
          <cell r="BT1278" t="str">
            <v>Kékesd</v>
          </cell>
        </row>
        <row r="1279">
          <cell r="BT1279" t="str">
            <v>Kékkút</v>
          </cell>
        </row>
        <row r="1280">
          <cell r="BT1280" t="str">
            <v>Kelebia</v>
          </cell>
        </row>
        <row r="1281">
          <cell r="BT1281" t="str">
            <v>Keléd</v>
          </cell>
        </row>
        <row r="1282">
          <cell r="BT1282" t="str">
            <v>Kelemér</v>
          </cell>
        </row>
        <row r="1283">
          <cell r="BT1283" t="str">
            <v>Kéleshalom</v>
          </cell>
        </row>
        <row r="1284">
          <cell r="BT1284" t="str">
            <v>Kelevíz</v>
          </cell>
        </row>
        <row r="1285">
          <cell r="BT1285" t="str">
            <v>Kemecse</v>
          </cell>
        </row>
        <row r="1286">
          <cell r="BT1286" t="str">
            <v>Kemence</v>
          </cell>
        </row>
        <row r="1287">
          <cell r="BT1287" t="str">
            <v>Kemendollár</v>
          </cell>
        </row>
        <row r="1288">
          <cell r="BT1288" t="str">
            <v>Kemeneshőgyész</v>
          </cell>
        </row>
        <row r="1289">
          <cell r="BT1289" t="str">
            <v>Kemeneskápolna</v>
          </cell>
        </row>
        <row r="1290">
          <cell r="BT1290" t="str">
            <v>Kemenesmagasi</v>
          </cell>
        </row>
        <row r="1291">
          <cell r="BT1291" t="str">
            <v>Kemenesmihályfa</v>
          </cell>
        </row>
        <row r="1292">
          <cell r="BT1292" t="str">
            <v>Kemenespálfa</v>
          </cell>
        </row>
        <row r="1293">
          <cell r="BT1293" t="str">
            <v>Kemenessömjén</v>
          </cell>
        </row>
        <row r="1294">
          <cell r="BT1294" t="str">
            <v>Kemenesszentmárton</v>
          </cell>
        </row>
        <row r="1295">
          <cell r="BT1295" t="str">
            <v>Kemenesszentpéter</v>
          </cell>
        </row>
        <row r="1296">
          <cell r="BT1296" t="str">
            <v>Keménfa</v>
          </cell>
        </row>
        <row r="1297">
          <cell r="BT1297" t="str">
            <v>Kémes</v>
          </cell>
        </row>
        <row r="1298">
          <cell r="BT1298" t="str">
            <v>Kemestaródfa</v>
          </cell>
        </row>
        <row r="1299">
          <cell r="BT1299" t="str">
            <v>Kemse</v>
          </cell>
        </row>
        <row r="1300">
          <cell r="BT1300" t="str">
            <v>Kenderes</v>
          </cell>
        </row>
        <row r="1301">
          <cell r="BT1301" t="str">
            <v>Kenéz</v>
          </cell>
        </row>
        <row r="1302">
          <cell r="BT1302" t="str">
            <v>Kenézlő</v>
          </cell>
        </row>
        <row r="1303">
          <cell r="BT1303" t="str">
            <v>Kengyel</v>
          </cell>
        </row>
        <row r="1304">
          <cell r="BT1304" t="str">
            <v>Kenyeri</v>
          </cell>
        </row>
        <row r="1305">
          <cell r="BT1305" t="str">
            <v>Kercaszomor</v>
          </cell>
        </row>
        <row r="1306">
          <cell r="BT1306" t="str">
            <v>Kercseliget</v>
          </cell>
        </row>
        <row r="1307">
          <cell r="BT1307" t="str">
            <v>Kerecsend</v>
          </cell>
        </row>
        <row r="1308">
          <cell r="BT1308" t="str">
            <v>Kerecseny</v>
          </cell>
        </row>
        <row r="1309">
          <cell r="BT1309" t="str">
            <v>Kerekegyháza</v>
          </cell>
        </row>
        <row r="1310">
          <cell r="BT1310" t="str">
            <v>Kerekharaszt</v>
          </cell>
        </row>
        <row r="1311">
          <cell r="BT1311" t="str">
            <v>Kereki</v>
          </cell>
        </row>
        <row r="1312">
          <cell r="BT1312" t="str">
            <v>Kerékteleki</v>
          </cell>
        </row>
        <row r="1313">
          <cell r="BT1313" t="str">
            <v>Kerepes</v>
          </cell>
        </row>
        <row r="1314">
          <cell r="BT1314" t="str">
            <v>Keresztéte</v>
          </cell>
        </row>
        <row r="1315">
          <cell r="BT1315" t="str">
            <v>Kerkabarabás</v>
          </cell>
        </row>
        <row r="1316">
          <cell r="BT1316" t="str">
            <v>Kerkafalva</v>
          </cell>
        </row>
        <row r="1317">
          <cell r="BT1317" t="str">
            <v>Kerkakutas</v>
          </cell>
        </row>
        <row r="1318">
          <cell r="BT1318" t="str">
            <v>Kerkáskápolna</v>
          </cell>
        </row>
        <row r="1319">
          <cell r="BT1319" t="str">
            <v>Kerkaszentkirály</v>
          </cell>
        </row>
        <row r="1320">
          <cell r="BT1320" t="str">
            <v>Kerkateskánd</v>
          </cell>
        </row>
        <row r="1321">
          <cell r="BT1321" t="str">
            <v>Kérsemjén</v>
          </cell>
        </row>
        <row r="1322">
          <cell r="BT1322" t="str">
            <v>Kerta</v>
          </cell>
        </row>
        <row r="1323">
          <cell r="BT1323" t="str">
            <v>Kertészsziget</v>
          </cell>
        </row>
        <row r="1324">
          <cell r="BT1324" t="str">
            <v>Keszeg</v>
          </cell>
        </row>
        <row r="1325">
          <cell r="BT1325" t="str">
            <v>Kesznyéten</v>
          </cell>
        </row>
        <row r="1326">
          <cell r="BT1326" t="str">
            <v>Keszőhidegkút</v>
          </cell>
        </row>
        <row r="1327">
          <cell r="BT1327" t="str">
            <v>Keszthely</v>
          </cell>
        </row>
        <row r="1328">
          <cell r="BT1328" t="str">
            <v>Kesztölc</v>
          </cell>
        </row>
        <row r="1329">
          <cell r="BT1329" t="str">
            <v>Keszü</v>
          </cell>
        </row>
        <row r="1330">
          <cell r="BT1330" t="str">
            <v>Kétbodony</v>
          </cell>
        </row>
        <row r="1331">
          <cell r="BT1331" t="str">
            <v>Kétegyháza</v>
          </cell>
        </row>
        <row r="1332">
          <cell r="BT1332" t="str">
            <v>Kéthely</v>
          </cell>
        </row>
        <row r="1333">
          <cell r="BT1333" t="str">
            <v>Kétpó</v>
          </cell>
        </row>
        <row r="1334">
          <cell r="BT1334" t="str">
            <v>Kétsoprony</v>
          </cell>
        </row>
        <row r="1335">
          <cell r="BT1335" t="str">
            <v>Kétújfalu</v>
          </cell>
        </row>
        <row r="1336">
          <cell r="BT1336" t="str">
            <v>Kétvölgy</v>
          </cell>
        </row>
        <row r="1337">
          <cell r="BT1337" t="str">
            <v>Kéty</v>
          </cell>
        </row>
        <row r="1338">
          <cell r="BT1338" t="str">
            <v>Kevermes</v>
          </cell>
        </row>
        <row r="1339">
          <cell r="BT1339" t="str">
            <v>Kilimán</v>
          </cell>
        </row>
        <row r="1340">
          <cell r="BT1340" t="str">
            <v>Kimle</v>
          </cell>
        </row>
        <row r="1341">
          <cell r="BT1341" t="str">
            <v>Kincsesbánya</v>
          </cell>
        </row>
        <row r="1342">
          <cell r="BT1342" t="str">
            <v>Királd</v>
          </cell>
        </row>
        <row r="1343">
          <cell r="BT1343" t="str">
            <v>Királyegyháza</v>
          </cell>
        </row>
        <row r="1344">
          <cell r="BT1344" t="str">
            <v>Királyhegyes</v>
          </cell>
        </row>
        <row r="1345">
          <cell r="BT1345" t="str">
            <v>Királyszentistván</v>
          </cell>
        </row>
        <row r="1346">
          <cell r="BT1346" t="str">
            <v>Kisapáti</v>
          </cell>
        </row>
        <row r="1347">
          <cell r="BT1347" t="str">
            <v>Kisapostag</v>
          </cell>
        </row>
        <row r="1348">
          <cell r="BT1348" t="str">
            <v>Kisar</v>
          </cell>
        </row>
        <row r="1349">
          <cell r="BT1349" t="str">
            <v>Kisasszond</v>
          </cell>
        </row>
        <row r="1350">
          <cell r="BT1350" t="str">
            <v>Kisasszonyfa</v>
          </cell>
        </row>
        <row r="1351">
          <cell r="BT1351" t="str">
            <v>Kisbabot</v>
          </cell>
        </row>
        <row r="1352">
          <cell r="BT1352" t="str">
            <v>Kisbágyon</v>
          </cell>
        </row>
        <row r="1353">
          <cell r="BT1353" t="str">
            <v>Kisbajcs</v>
          </cell>
        </row>
        <row r="1354">
          <cell r="BT1354" t="str">
            <v>Kisbajom</v>
          </cell>
        </row>
        <row r="1355">
          <cell r="BT1355" t="str">
            <v>Kisbárapáti</v>
          </cell>
        </row>
        <row r="1356">
          <cell r="BT1356" t="str">
            <v>Kisbárkány</v>
          </cell>
        </row>
        <row r="1357">
          <cell r="BT1357" t="str">
            <v>Kisbér</v>
          </cell>
        </row>
        <row r="1358">
          <cell r="BT1358" t="str">
            <v>Kisberény</v>
          </cell>
        </row>
        <row r="1359">
          <cell r="BT1359" t="str">
            <v>Kisberzseny</v>
          </cell>
        </row>
        <row r="1360">
          <cell r="BT1360" t="str">
            <v>Kisbeszterce</v>
          </cell>
        </row>
        <row r="1361">
          <cell r="BT1361" t="str">
            <v>Kisbodak</v>
          </cell>
        </row>
        <row r="1362">
          <cell r="BT1362" t="str">
            <v>Kisbucsa</v>
          </cell>
        </row>
        <row r="1363">
          <cell r="BT1363" t="str">
            <v>Kisbudmér</v>
          </cell>
        </row>
        <row r="1364">
          <cell r="BT1364" t="str">
            <v>Kiscsécs</v>
          </cell>
        </row>
        <row r="1365">
          <cell r="BT1365" t="str">
            <v>Kiscsehi</v>
          </cell>
        </row>
        <row r="1366">
          <cell r="BT1366" t="str">
            <v>Kiscsősz</v>
          </cell>
        </row>
        <row r="1367">
          <cell r="BT1367" t="str">
            <v>Kisdér</v>
          </cell>
        </row>
        <row r="1368">
          <cell r="BT1368" t="str">
            <v>Kisdobsza</v>
          </cell>
        </row>
        <row r="1369">
          <cell r="BT1369" t="str">
            <v>Kisdombegyház</v>
          </cell>
        </row>
        <row r="1370">
          <cell r="BT1370" t="str">
            <v>Kisdorog</v>
          </cell>
        </row>
        <row r="1371">
          <cell r="BT1371" t="str">
            <v>Kisecset</v>
          </cell>
        </row>
        <row r="1372">
          <cell r="BT1372" t="str">
            <v>Kisfalud</v>
          </cell>
        </row>
        <row r="1373">
          <cell r="BT1373" t="str">
            <v>Kisfüzes</v>
          </cell>
        </row>
        <row r="1374">
          <cell r="BT1374" t="str">
            <v>Kisgörbő</v>
          </cell>
        </row>
        <row r="1375">
          <cell r="BT1375" t="str">
            <v>Kisgyalán</v>
          </cell>
        </row>
        <row r="1376">
          <cell r="BT1376" t="str">
            <v>Kisgyőr</v>
          </cell>
        </row>
        <row r="1377">
          <cell r="BT1377" t="str">
            <v>Kishajmás</v>
          </cell>
        </row>
        <row r="1378">
          <cell r="BT1378" t="str">
            <v>Kisharsány</v>
          </cell>
        </row>
        <row r="1379">
          <cell r="BT1379" t="str">
            <v>Kishartyán</v>
          </cell>
        </row>
        <row r="1380">
          <cell r="BT1380" t="str">
            <v>Kisherend</v>
          </cell>
        </row>
        <row r="1381">
          <cell r="BT1381" t="str">
            <v>Kishódos</v>
          </cell>
        </row>
        <row r="1382">
          <cell r="BT1382" t="str">
            <v>Kishuta</v>
          </cell>
        </row>
        <row r="1383">
          <cell r="BT1383" t="str">
            <v>Kisigmánd</v>
          </cell>
        </row>
        <row r="1384">
          <cell r="BT1384" t="str">
            <v>Kisjakabfalva</v>
          </cell>
        </row>
        <row r="1385">
          <cell r="BT1385" t="str">
            <v>Kiskassa</v>
          </cell>
        </row>
        <row r="1386">
          <cell r="BT1386" t="str">
            <v>Kiskinizs</v>
          </cell>
        </row>
        <row r="1387">
          <cell r="BT1387" t="str">
            <v>Kiskorpád</v>
          </cell>
        </row>
        <row r="1388">
          <cell r="BT1388" t="str">
            <v>Kisköre</v>
          </cell>
        </row>
        <row r="1389">
          <cell r="BT1389" t="str">
            <v>Kiskőrös</v>
          </cell>
        </row>
        <row r="1390">
          <cell r="BT1390" t="str">
            <v>Kiskunfélegyháza</v>
          </cell>
        </row>
        <row r="1391">
          <cell r="BT1391" t="str">
            <v>Kiskunhalas</v>
          </cell>
        </row>
        <row r="1392">
          <cell r="BT1392" t="str">
            <v>Kiskunlacháza</v>
          </cell>
        </row>
        <row r="1393">
          <cell r="BT1393" t="str">
            <v>Kiskunmajsa</v>
          </cell>
        </row>
        <row r="1394">
          <cell r="BT1394" t="str">
            <v>Kiskutas</v>
          </cell>
        </row>
        <row r="1395">
          <cell r="BT1395" t="str">
            <v>Kisláng</v>
          </cell>
        </row>
        <row r="1396">
          <cell r="BT1396" t="str">
            <v>Kisléta</v>
          </cell>
        </row>
        <row r="1397">
          <cell r="BT1397" t="str">
            <v>Kislippó</v>
          </cell>
        </row>
        <row r="1398">
          <cell r="BT1398" t="str">
            <v>Kislőd</v>
          </cell>
        </row>
        <row r="1399">
          <cell r="BT1399" t="str">
            <v>Kismányok</v>
          </cell>
        </row>
        <row r="1400">
          <cell r="BT1400" t="str">
            <v>Kismarja</v>
          </cell>
        </row>
        <row r="1401">
          <cell r="BT1401" t="str">
            <v>Kismaros</v>
          </cell>
        </row>
        <row r="1402">
          <cell r="BT1402" t="str">
            <v>Kisnamény</v>
          </cell>
        </row>
        <row r="1403">
          <cell r="BT1403" t="str">
            <v>Kisnána</v>
          </cell>
        </row>
        <row r="1404">
          <cell r="BT1404" t="str">
            <v>Kisnémedi</v>
          </cell>
        </row>
        <row r="1405">
          <cell r="BT1405" t="str">
            <v>Kisnyárád</v>
          </cell>
        </row>
        <row r="1406">
          <cell r="BT1406" t="str">
            <v>Kisoroszi</v>
          </cell>
        </row>
        <row r="1407">
          <cell r="BT1407" t="str">
            <v>Kispalád</v>
          </cell>
        </row>
        <row r="1408">
          <cell r="BT1408" t="str">
            <v>Kispáli</v>
          </cell>
        </row>
        <row r="1409">
          <cell r="BT1409" t="str">
            <v>Kispirit</v>
          </cell>
        </row>
        <row r="1410">
          <cell r="BT1410" t="str">
            <v>Kisrákos</v>
          </cell>
        </row>
        <row r="1411">
          <cell r="BT1411" t="str">
            <v>Kisrécse</v>
          </cell>
        </row>
        <row r="1412">
          <cell r="BT1412" t="str">
            <v>Kisrozvágy</v>
          </cell>
        </row>
        <row r="1413">
          <cell r="BT1413" t="str">
            <v>Kissikátor</v>
          </cell>
        </row>
        <row r="1414">
          <cell r="BT1414" t="str">
            <v>Kissomlyó</v>
          </cell>
        </row>
        <row r="1415">
          <cell r="BT1415" t="str">
            <v>Kistamási</v>
          </cell>
        </row>
        <row r="1416">
          <cell r="BT1416" t="str">
            <v>Kistapolca</v>
          </cell>
        </row>
        <row r="1417">
          <cell r="BT1417" t="str">
            <v>Kistarcsa</v>
          </cell>
        </row>
        <row r="1418">
          <cell r="BT1418" t="str">
            <v>Kistelek</v>
          </cell>
        </row>
        <row r="1419">
          <cell r="BT1419" t="str">
            <v>Kistokaj</v>
          </cell>
        </row>
        <row r="1420">
          <cell r="BT1420" t="str">
            <v>Kistolmács</v>
          </cell>
        </row>
        <row r="1421">
          <cell r="BT1421" t="str">
            <v>Kistormás</v>
          </cell>
        </row>
        <row r="1422">
          <cell r="BT1422" t="str">
            <v>Kistótfalu</v>
          </cell>
        </row>
        <row r="1423">
          <cell r="BT1423" t="str">
            <v>Kisújszállás</v>
          </cell>
        </row>
        <row r="1424">
          <cell r="BT1424" t="str">
            <v>Kisunyom</v>
          </cell>
        </row>
        <row r="1425">
          <cell r="BT1425" t="str">
            <v>Kisvárda</v>
          </cell>
        </row>
        <row r="1426">
          <cell r="BT1426" t="str">
            <v>Kisvarsány</v>
          </cell>
        </row>
        <row r="1427">
          <cell r="BT1427" t="str">
            <v>Kisvásárhely</v>
          </cell>
        </row>
        <row r="1428">
          <cell r="BT1428" t="str">
            <v>Kisvaszar</v>
          </cell>
        </row>
        <row r="1429">
          <cell r="BT1429" t="str">
            <v>Kisvejke</v>
          </cell>
        </row>
        <row r="1430">
          <cell r="BT1430" t="str">
            <v>Kiszombor</v>
          </cell>
        </row>
        <row r="1431">
          <cell r="BT1431" t="str">
            <v>Kiszsidány</v>
          </cell>
        </row>
        <row r="1432">
          <cell r="BT1432" t="str">
            <v>Kisszállás</v>
          </cell>
        </row>
        <row r="1433">
          <cell r="BT1433" t="str">
            <v>Kisszékely</v>
          </cell>
        </row>
        <row r="1434">
          <cell r="BT1434" t="str">
            <v>Kisszekeres</v>
          </cell>
        </row>
        <row r="1435">
          <cell r="BT1435" t="str">
            <v>Kisszentmárton</v>
          </cell>
        </row>
        <row r="1436">
          <cell r="BT1436" t="str">
            <v>Kissziget</v>
          </cell>
        </row>
        <row r="1437">
          <cell r="BT1437" t="str">
            <v>Kisszőlős</v>
          </cell>
        </row>
        <row r="1438">
          <cell r="BT1438" t="str">
            <v>Klárafalva</v>
          </cell>
        </row>
        <row r="1439">
          <cell r="BT1439" t="str">
            <v>Kocs</v>
          </cell>
        </row>
        <row r="1440">
          <cell r="BT1440" t="str">
            <v>Kocsér</v>
          </cell>
        </row>
        <row r="1441">
          <cell r="BT1441" t="str">
            <v>Kocsola</v>
          </cell>
        </row>
        <row r="1442">
          <cell r="BT1442" t="str">
            <v>Kocsord</v>
          </cell>
        </row>
        <row r="1443">
          <cell r="BT1443" t="str">
            <v>Kóka</v>
          </cell>
        </row>
        <row r="1444">
          <cell r="BT1444" t="str">
            <v>Kokad</v>
          </cell>
        </row>
        <row r="1445">
          <cell r="BT1445" t="str">
            <v>Kolontár</v>
          </cell>
        </row>
        <row r="1446">
          <cell r="BT1446" t="str">
            <v>Komádi</v>
          </cell>
        </row>
        <row r="1447">
          <cell r="BT1447" t="str">
            <v>Komárom</v>
          </cell>
        </row>
        <row r="1448">
          <cell r="BT1448" t="str">
            <v>Komjáti</v>
          </cell>
        </row>
        <row r="1449">
          <cell r="BT1449" t="str">
            <v>Komló</v>
          </cell>
        </row>
        <row r="1450">
          <cell r="BT1450" t="str">
            <v>Komlódtótfalu</v>
          </cell>
        </row>
        <row r="1451">
          <cell r="BT1451" t="str">
            <v>Komlósd</v>
          </cell>
        </row>
        <row r="1452">
          <cell r="BT1452" t="str">
            <v>Komlóska</v>
          </cell>
        </row>
        <row r="1453">
          <cell r="BT1453" t="str">
            <v>Komoró</v>
          </cell>
        </row>
        <row r="1454">
          <cell r="BT1454" t="str">
            <v>Kompolt</v>
          </cell>
        </row>
        <row r="1455">
          <cell r="BT1455" t="str">
            <v>Kondó</v>
          </cell>
        </row>
        <row r="1456">
          <cell r="BT1456" t="str">
            <v>Kondorfa</v>
          </cell>
        </row>
        <row r="1457">
          <cell r="BT1457" t="str">
            <v>Kondoros</v>
          </cell>
        </row>
        <row r="1458">
          <cell r="BT1458" t="str">
            <v>Kóny</v>
          </cell>
        </row>
        <row r="1459">
          <cell r="BT1459" t="str">
            <v>Konyár</v>
          </cell>
        </row>
        <row r="1460">
          <cell r="BT1460" t="str">
            <v>Kópháza</v>
          </cell>
        </row>
        <row r="1461">
          <cell r="BT1461" t="str">
            <v>Koppányszántó</v>
          </cell>
        </row>
        <row r="1462">
          <cell r="BT1462" t="str">
            <v>Korlát</v>
          </cell>
        </row>
        <row r="1463">
          <cell r="BT1463" t="str">
            <v>Koroncó</v>
          </cell>
        </row>
        <row r="1464">
          <cell r="BT1464" t="str">
            <v>Kórós</v>
          </cell>
        </row>
        <row r="1465">
          <cell r="BT1465" t="str">
            <v>Kosd</v>
          </cell>
        </row>
        <row r="1466">
          <cell r="BT1466" t="str">
            <v>Kóspallag</v>
          </cell>
        </row>
        <row r="1467">
          <cell r="BT1467" t="str">
            <v>Kótaj</v>
          </cell>
        </row>
        <row r="1468">
          <cell r="BT1468" t="str">
            <v>Kovácshida</v>
          </cell>
        </row>
        <row r="1469">
          <cell r="BT1469" t="str">
            <v>Kovácsszénája</v>
          </cell>
        </row>
        <row r="1470">
          <cell r="BT1470" t="str">
            <v>Kovácsvágás</v>
          </cell>
        </row>
        <row r="1471">
          <cell r="BT1471" t="str">
            <v>Kozárd</v>
          </cell>
        </row>
        <row r="1472">
          <cell r="BT1472" t="str">
            <v>Kozármisleny</v>
          </cell>
        </row>
        <row r="1473">
          <cell r="BT1473" t="str">
            <v>Kozmadombja</v>
          </cell>
        </row>
        <row r="1474">
          <cell r="BT1474" t="str">
            <v>Köblény</v>
          </cell>
        </row>
        <row r="1475">
          <cell r="BT1475" t="str">
            <v>Köcsk</v>
          </cell>
        </row>
        <row r="1476">
          <cell r="BT1476" t="str">
            <v>Kökény</v>
          </cell>
        </row>
        <row r="1477">
          <cell r="BT1477" t="str">
            <v>Kőkút</v>
          </cell>
        </row>
        <row r="1478">
          <cell r="BT1478" t="str">
            <v>Kölcse</v>
          </cell>
        </row>
        <row r="1479">
          <cell r="BT1479" t="str">
            <v>Kölesd</v>
          </cell>
        </row>
        <row r="1480">
          <cell r="BT1480" t="str">
            <v>Kölked</v>
          </cell>
        </row>
        <row r="1481">
          <cell r="BT1481" t="str">
            <v>Kömlő</v>
          </cell>
        </row>
        <row r="1482">
          <cell r="BT1482" t="str">
            <v>Kömlőd</v>
          </cell>
        </row>
        <row r="1483">
          <cell r="BT1483" t="str">
            <v>Kömörő</v>
          </cell>
        </row>
        <row r="1484">
          <cell r="BT1484" t="str">
            <v>Kömpöc</v>
          </cell>
        </row>
        <row r="1485">
          <cell r="BT1485" t="str">
            <v>Körmend</v>
          </cell>
        </row>
        <row r="1486">
          <cell r="BT1486" t="str">
            <v>Környe</v>
          </cell>
        </row>
        <row r="1487">
          <cell r="BT1487" t="str">
            <v>Köröm</v>
          </cell>
        </row>
        <row r="1488">
          <cell r="BT1488" t="str">
            <v>Kőröshegy</v>
          </cell>
        </row>
        <row r="1489">
          <cell r="BT1489" t="str">
            <v>Körösladány</v>
          </cell>
        </row>
        <row r="1490">
          <cell r="BT1490" t="str">
            <v>Körösnagyharsány</v>
          </cell>
        </row>
        <row r="1491">
          <cell r="BT1491" t="str">
            <v>Köröstarcsa</v>
          </cell>
        </row>
        <row r="1492">
          <cell r="BT1492" t="str">
            <v>Kőröstetétlen</v>
          </cell>
        </row>
        <row r="1493">
          <cell r="BT1493" t="str">
            <v>Körösújfalu</v>
          </cell>
        </row>
        <row r="1494">
          <cell r="BT1494" t="str">
            <v>Körösszakál</v>
          </cell>
        </row>
        <row r="1495">
          <cell r="BT1495" t="str">
            <v>Körösszegapáti</v>
          </cell>
        </row>
        <row r="1496">
          <cell r="BT1496" t="str">
            <v>Kőszárhegy</v>
          </cell>
        </row>
        <row r="1497">
          <cell r="BT1497" t="str">
            <v>Kőszeg</v>
          </cell>
        </row>
        <row r="1498">
          <cell r="BT1498" t="str">
            <v>Kőszegdoroszló</v>
          </cell>
        </row>
        <row r="1499">
          <cell r="BT1499" t="str">
            <v>Kőszegpaty</v>
          </cell>
        </row>
        <row r="1500">
          <cell r="BT1500" t="str">
            <v>Kőszegszerdahely</v>
          </cell>
        </row>
        <row r="1501">
          <cell r="BT1501" t="str">
            <v>Kötcse</v>
          </cell>
        </row>
        <row r="1502">
          <cell r="BT1502" t="str">
            <v>Kötegyán</v>
          </cell>
        </row>
        <row r="1503">
          <cell r="BT1503" t="str">
            <v>Kőtelek</v>
          </cell>
        </row>
        <row r="1504">
          <cell r="BT1504" t="str">
            <v>Kővágóörs</v>
          </cell>
        </row>
        <row r="1505">
          <cell r="BT1505" t="str">
            <v>Kővágószőlős</v>
          </cell>
        </row>
        <row r="1506">
          <cell r="BT1506" t="str">
            <v>Kővágótöttös</v>
          </cell>
        </row>
        <row r="1507">
          <cell r="BT1507" t="str">
            <v>Kövegy</v>
          </cell>
        </row>
        <row r="1508">
          <cell r="BT1508" t="str">
            <v>Köveskál</v>
          </cell>
        </row>
        <row r="1509">
          <cell r="BT1509" t="str">
            <v>Krasznokvajda</v>
          </cell>
        </row>
        <row r="1510">
          <cell r="BT1510" t="str">
            <v>Kulcs</v>
          </cell>
        </row>
        <row r="1511">
          <cell r="BT1511" t="str">
            <v>Kunadacs</v>
          </cell>
        </row>
        <row r="1512">
          <cell r="BT1512" t="str">
            <v>Kunágota</v>
          </cell>
        </row>
        <row r="1513">
          <cell r="BT1513" t="str">
            <v>Kunbaja</v>
          </cell>
        </row>
        <row r="1514">
          <cell r="BT1514" t="str">
            <v>Kunbaracs</v>
          </cell>
        </row>
        <row r="1515">
          <cell r="BT1515" t="str">
            <v>Kuncsorba</v>
          </cell>
        </row>
        <row r="1516">
          <cell r="BT1516" t="str">
            <v>Kunfehértó</v>
          </cell>
        </row>
        <row r="1517">
          <cell r="BT1517" t="str">
            <v>Kunhegyes</v>
          </cell>
        </row>
        <row r="1518">
          <cell r="BT1518" t="str">
            <v>Kunmadaras</v>
          </cell>
        </row>
        <row r="1519">
          <cell r="BT1519" t="str">
            <v>Kunpeszér</v>
          </cell>
        </row>
        <row r="1520">
          <cell r="BT1520" t="str">
            <v>Kunszállás</v>
          </cell>
        </row>
        <row r="1521">
          <cell r="BT1521" t="str">
            <v>Kunszentmárton</v>
          </cell>
        </row>
        <row r="1522">
          <cell r="BT1522" t="str">
            <v>Kunszentmiklós</v>
          </cell>
        </row>
        <row r="1523">
          <cell r="BT1523" t="str">
            <v>Kunsziget</v>
          </cell>
        </row>
        <row r="1524">
          <cell r="BT1524" t="str">
            <v>Kup</v>
          </cell>
        </row>
        <row r="1525">
          <cell r="BT1525" t="str">
            <v>Kupa</v>
          </cell>
        </row>
        <row r="1526">
          <cell r="BT1526" t="str">
            <v>Kurd</v>
          </cell>
        </row>
        <row r="1527">
          <cell r="BT1527" t="str">
            <v>Kurityán</v>
          </cell>
        </row>
        <row r="1528">
          <cell r="BT1528" t="str">
            <v>Kustánszeg</v>
          </cell>
        </row>
        <row r="1529">
          <cell r="BT1529" t="str">
            <v>Kutas</v>
          </cell>
        </row>
        <row r="1530">
          <cell r="BT1530" t="str">
            <v>Kutasó</v>
          </cell>
        </row>
        <row r="1531">
          <cell r="BT1531" t="str">
            <v>Kübekháza</v>
          </cell>
        </row>
        <row r="1532">
          <cell r="BT1532" t="str">
            <v>Külsősárd</v>
          </cell>
        </row>
        <row r="1533">
          <cell r="BT1533" t="str">
            <v>Külsővat</v>
          </cell>
        </row>
        <row r="1534">
          <cell r="BT1534" t="str">
            <v>Küngös</v>
          </cell>
        </row>
        <row r="1535">
          <cell r="BT1535" t="str">
            <v>Lábatlan</v>
          </cell>
        </row>
        <row r="1536">
          <cell r="BT1536" t="str">
            <v>Lábod</v>
          </cell>
        </row>
        <row r="1537">
          <cell r="BT1537" t="str">
            <v>Lácacséke</v>
          </cell>
        </row>
        <row r="1538">
          <cell r="BT1538" t="str">
            <v>Lad</v>
          </cell>
        </row>
        <row r="1539">
          <cell r="BT1539" t="str">
            <v>Ladánybene</v>
          </cell>
        </row>
        <row r="1540">
          <cell r="BT1540" t="str">
            <v>Ládbesenyő</v>
          </cell>
        </row>
        <row r="1541">
          <cell r="BT1541" t="str">
            <v>Lajoskomárom</v>
          </cell>
        </row>
        <row r="1542">
          <cell r="BT1542" t="str">
            <v>Lajosmizse</v>
          </cell>
        </row>
        <row r="1543">
          <cell r="BT1543" t="str">
            <v>Lak</v>
          </cell>
        </row>
        <row r="1544">
          <cell r="BT1544" t="str">
            <v>Lakhegy</v>
          </cell>
        </row>
        <row r="1545">
          <cell r="BT1545" t="str">
            <v>Lakitelek</v>
          </cell>
        </row>
        <row r="1546">
          <cell r="BT1546" t="str">
            <v>Lakócsa</v>
          </cell>
        </row>
        <row r="1547">
          <cell r="BT1547" t="str">
            <v>Lánycsók</v>
          </cell>
        </row>
        <row r="1548">
          <cell r="BT1548" t="str">
            <v>Lápafő</v>
          </cell>
        </row>
        <row r="1549">
          <cell r="BT1549" t="str">
            <v>Lapáncsa</v>
          </cell>
        </row>
        <row r="1550">
          <cell r="BT1550" t="str">
            <v>Laskod</v>
          </cell>
        </row>
        <row r="1551">
          <cell r="BT1551" t="str">
            <v>Lasztonya</v>
          </cell>
        </row>
        <row r="1552">
          <cell r="BT1552" t="str">
            <v>Látrány</v>
          </cell>
        </row>
        <row r="1553">
          <cell r="BT1553" t="str">
            <v>Lázi</v>
          </cell>
        </row>
        <row r="1554">
          <cell r="BT1554" t="str">
            <v>Leányfalu</v>
          </cell>
        </row>
        <row r="1555">
          <cell r="BT1555" t="str">
            <v>Leányvár</v>
          </cell>
        </row>
        <row r="1556">
          <cell r="BT1556" t="str">
            <v>Lébény</v>
          </cell>
        </row>
        <row r="1557">
          <cell r="BT1557" t="str">
            <v>Legénd</v>
          </cell>
        </row>
        <row r="1558">
          <cell r="BT1558" t="str">
            <v>Legyesbénye</v>
          </cell>
        </row>
        <row r="1559">
          <cell r="BT1559" t="str">
            <v>Léh</v>
          </cell>
        </row>
        <row r="1560">
          <cell r="BT1560" t="str">
            <v>Lénárddaróc</v>
          </cell>
        </row>
        <row r="1561">
          <cell r="BT1561" t="str">
            <v>Lendvadedes</v>
          </cell>
        </row>
        <row r="1562">
          <cell r="BT1562" t="str">
            <v>Lendvajakabfa</v>
          </cell>
        </row>
        <row r="1563">
          <cell r="BT1563" t="str">
            <v>Lengyel</v>
          </cell>
        </row>
        <row r="1564">
          <cell r="BT1564" t="str">
            <v>Lengyeltóti</v>
          </cell>
        </row>
        <row r="1565">
          <cell r="BT1565" t="str">
            <v>Lenti</v>
          </cell>
        </row>
        <row r="1566">
          <cell r="BT1566" t="str">
            <v>Lepsény</v>
          </cell>
        </row>
        <row r="1567">
          <cell r="BT1567" t="str">
            <v>Lesencefalu</v>
          </cell>
        </row>
        <row r="1568">
          <cell r="BT1568" t="str">
            <v>Lesenceistvánd</v>
          </cell>
        </row>
        <row r="1569">
          <cell r="BT1569" t="str">
            <v>Lesencetomaj</v>
          </cell>
        </row>
        <row r="1570">
          <cell r="BT1570" t="str">
            <v>Létavértes</v>
          </cell>
        </row>
        <row r="1571">
          <cell r="BT1571" t="str">
            <v>Letenye</v>
          </cell>
        </row>
        <row r="1572">
          <cell r="BT1572" t="str">
            <v>Letkés</v>
          </cell>
        </row>
        <row r="1573">
          <cell r="BT1573" t="str">
            <v>Levél</v>
          </cell>
        </row>
        <row r="1574">
          <cell r="BT1574" t="str">
            <v>Levelek</v>
          </cell>
        </row>
        <row r="1575">
          <cell r="BT1575" t="str">
            <v>Libickozma</v>
          </cell>
        </row>
        <row r="1576">
          <cell r="BT1576" t="str">
            <v>Lickóvadamos</v>
          </cell>
        </row>
        <row r="1577">
          <cell r="BT1577" t="str">
            <v>Liget</v>
          </cell>
        </row>
        <row r="1578">
          <cell r="BT1578" t="str">
            <v>Ligetfalva</v>
          </cell>
        </row>
        <row r="1579">
          <cell r="BT1579" t="str">
            <v>Lipót</v>
          </cell>
        </row>
        <row r="1580">
          <cell r="BT1580" t="str">
            <v>Lippó</v>
          </cell>
        </row>
        <row r="1581">
          <cell r="BT1581" t="str">
            <v>Liptód</v>
          </cell>
        </row>
        <row r="1582">
          <cell r="BT1582" t="str">
            <v>Lispeszentadorján</v>
          </cell>
        </row>
        <row r="1583">
          <cell r="BT1583" t="str">
            <v>Liszó</v>
          </cell>
        </row>
        <row r="1584">
          <cell r="BT1584" t="str">
            <v>Litér</v>
          </cell>
        </row>
        <row r="1585">
          <cell r="BT1585" t="str">
            <v>Litka</v>
          </cell>
        </row>
        <row r="1586">
          <cell r="BT1586" t="str">
            <v>Litke</v>
          </cell>
        </row>
        <row r="1587">
          <cell r="BT1587" t="str">
            <v>Lócs</v>
          </cell>
        </row>
        <row r="1588">
          <cell r="BT1588" t="str">
            <v>Lókút</v>
          </cell>
        </row>
        <row r="1589">
          <cell r="BT1589" t="str">
            <v>Lónya</v>
          </cell>
        </row>
        <row r="1590">
          <cell r="BT1590" t="str">
            <v>Lórév</v>
          </cell>
        </row>
        <row r="1591">
          <cell r="BT1591" t="str">
            <v>Lothárd</v>
          </cell>
        </row>
        <row r="1592">
          <cell r="BT1592" t="str">
            <v>Lovas</v>
          </cell>
        </row>
        <row r="1593">
          <cell r="BT1593" t="str">
            <v>Lovasberény</v>
          </cell>
        </row>
        <row r="1594">
          <cell r="BT1594" t="str">
            <v>Lovászhetény</v>
          </cell>
        </row>
        <row r="1595">
          <cell r="BT1595" t="str">
            <v>Lovászi</v>
          </cell>
        </row>
        <row r="1596">
          <cell r="BT1596" t="str">
            <v>Lovászpatona</v>
          </cell>
        </row>
        <row r="1597">
          <cell r="BT1597" t="str">
            <v>Lőkösháza</v>
          </cell>
        </row>
        <row r="1598">
          <cell r="BT1598" t="str">
            <v>Lőrinci</v>
          </cell>
        </row>
        <row r="1599">
          <cell r="BT1599" t="str">
            <v>Lövő</v>
          </cell>
        </row>
        <row r="1600">
          <cell r="BT1600" t="str">
            <v>Lövőpetri</v>
          </cell>
        </row>
        <row r="1601">
          <cell r="BT1601" t="str">
            <v>Lucfalva</v>
          </cell>
        </row>
        <row r="1602">
          <cell r="BT1602" t="str">
            <v>Ludányhalászi</v>
          </cell>
        </row>
        <row r="1603">
          <cell r="BT1603" t="str">
            <v>Ludas</v>
          </cell>
        </row>
        <row r="1604">
          <cell r="BT1604" t="str">
            <v>Lukácsháza</v>
          </cell>
        </row>
        <row r="1605">
          <cell r="BT1605" t="str">
            <v>Lulla</v>
          </cell>
        </row>
        <row r="1606">
          <cell r="BT1606" t="str">
            <v>Lúzsok</v>
          </cell>
        </row>
        <row r="1607">
          <cell r="BT1607" t="str">
            <v>Mád</v>
          </cell>
        </row>
        <row r="1608">
          <cell r="BT1608" t="str">
            <v>Madaras</v>
          </cell>
        </row>
        <row r="1609">
          <cell r="BT1609" t="str">
            <v>Madocsa</v>
          </cell>
        </row>
        <row r="1610">
          <cell r="BT1610" t="str">
            <v>Maglóca</v>
          </cell>
        </row>
        <row r="1611">
          <cell r="BT1611" t="str">
            <v>Maglód</v>
          </cell>
        </row>
        <row r="1612">
          <cell r="BT1612" t="str">
            <v>Mágocs</v>
          </cell>
        </row>
        <row r="1613">
          <cell r="BT1613" t="str">
            <v>Magosliget</v>
          </cell>
        </row>
        <row r="1614">
          <cell r="BT1614" t="str">
            <v>Magy</v>
          </cell>
        </row>
        <row r="1615">
          <cell r="BT1615" t="str">
            <v>Magyaralmás</v>
          </cell>
        </row>
        <row r="1616">
          <cell r="BT1616" t="str">
            <v>Magyaratád</v>
          </cell>
        </row>
        <row r="1617">
          <cell r="BT1617" t="str">
            <v>Magyarbánhegyes</v>
          </cell>
        </row>
        <row r="1618">
          <cell r="BT1618" t="str">
            <v>Magyarbóly</v>
          </cell>
        </row>
        <row r="1619">
          <cell r="BT1619" t="str">
            <v>Magyarcsanád</v>
          </cell>
        </row>
        <row r="1620">
          <cell r="BT1620" t="str">
            <v>Magyardombegyház</v>
          </cell>
        </row>
        <row r="1621">
          <cell r="BT1621" t="str">
            <v>Magyaregregy</v>
          </cell>
        </row>
        <row r="1622">
          <cell r="BT1622" t="str">
            <v>Magyaregres</v>
          </cell>
        </row>
        <row r="1623">
          <cell r="BT1623" t="str">
            <v>Magyarföld</v>
          </cell>
        </row>
        <row r="1624">
          <cell r="BT1624" t="str">
            <v>Magyargéc</v>
          </cell>
        </row>
        <row r="1625">
          <cell r="BT1625" t="str">
            <v>Magyargencs</v>
          </cell>
        </row>
        <row r="1626">
          <cell r="BT1626" t="str">
            <v>Magyarhertelend</v>
          </cell>
        </row>
        <row r="1627">
          <cell r="BT1627" t="str">
            <v>Magyarhomorog</v>
          </cell>
        </row>
        <row r="1628">
          <cell r="BT1628" t="str">
            <v>Magyarkeresztúr</v>
          </cell>
        </row>
        <row r="1629">
          <cell r="BT1629" t="str">
            <v>Magyarkeszi</v>
          </cell>
        </row>
        <row r="1630">
          <cell r="BT1630" t="str">
            <v>Magyarlak</v>
          </cell>
        </row>
        <row r="1631">
          <cell r="BT1631" t="str">
            <v>Magyarlukafa</v>
          </cell>
        </row>
        <row r="1632">
          <cell r="BT1632" t="str">
            <v>Magyarmecske</v>
          </cell>
        </row>
        <row r="1633">
          <cell r="BT1633" t="str">
            <v>Magyarnádalja</v>
          </cell>
        </row>
        <row r="1634">
          <cell r="BT1634" t="str">
            <v>Magyarnándor</v>
          </cell>
        </row>
        <row r="1635">
          <cell r="BT1635" t="str">
            <v>Magyarpolány</v>
          </cell>
        </row>
        <row r="1636">
          <cell r="BT1636" t="str">
            <v>Magyarsarlós</v>
          </cell>
        </row>
        <row r="1637">
          <cell r="BT1637" t="str">
            <v>Magyarszecsőd</v>
          </cell>
        </row>
        <row r="1638">
          <cell r="BT1638" t="str">
            <v>Magyarszék</v>
          </cell>
        </row>
        <row r="1639">
          <cell r="BT1639" t="str">
            <v>Magyarszentmiklós</v>
          </cell>
        </row>
        <row r="1640">
          <cell r="BT1640" t="str">
            <v>Magyarszerdahely</v>
          </cell>
        </row>
        <row r="1641">
          <cell r="BT1641" t="str">
            <v>Magyarszombatfa</v>
          </cell>
        </row>
        <row r="1642">
          <cell r="BT1642" t="str">
            <v>Magyartelek</v>
          </cell>
        </row>
        <row r="1643">
          <cell r="BT1643" t="str">
            <v>Majosháza</v>
          </cell>
        </row>
        <row r="1644">
          <cell r="BT1644" t="str">
            <v>Majs</v>
          </cell>
        </row>
        <row r="1645">
          <cell r="BT1645" t="str">
            <v>Makád</v>
          </cell>
        </row>
        <row r="1646">
          <cell r="BT1646" t="str">
            <v>Makkoshotyka</v>
          </cell>
        </row>
        <row r="1647">
          <cell r="BT1647" t="str">
            <v>Maklár</v>
          </cell>
        </row>
        <row r="1648">
          <cell r="BT1648" t="str">
            <v>Makó</v>
          </cell>
        </row>
        <row r="1649">
          <cell r="BT1649" t="str">
            <v>Malomsok</v>
          </cell>
        </row>
        <row r="1650">
          <cell r="BT1650" t="str">
            <v>Mályi</v>
          </cell>
        </row>
        <row r="1651">
          <cell r="BT1651" t="str">
            <v>Mályinka</v>
          </cell>
        </row>
        <row r="1652">
          <cell r="BT1652" t="str">
            <v>Mánd</v>
          </cell>
        </row>
        <row r="1653">
          <cell r="BT1653" t="str">
            <v>Mándok</v>
          </cell>
        </row>
        <row r="1654">
          <cell r="BT1654" t="str">
            <v>Mánfa</v>
          </cell>
        </row>
        <row r="1655">
          <cell r="BT1655" t="str">
            <v>Mány</v>
          </cell>
        </row>
        <row r="1656">
          <cell r="BT1656" t="str">
            <v>Maráza</v>
          </cell>
        </row>
        <row r="1657">
          <cell r="BT1657" t="str">
            <v>Marcalgergelyi</v>
          </cell>
        </row>
        <row r="1658">
          <cell r="BT1658" t="str">
            <v>Marcali</v>
          </cell>
        </row>
        <row r="1659">
          <cell r="BT1659" t="str">
            <v>Marcaltő</v>
          </cell>
        </row>
        <row r="1660">
          <cell r="BT1660" t="str">
            <v>Márfa</v>
          </cell>
        </row>
        <row r="1661">
          <cell r="BT1661" t="str">
            <v>Máriahalom</v>
          </cell>
        </row>
        <row r="1662">
          <cell r="BT1662" t="str">
            <v>Máriakálnok</v>
          </cell>
        </row>
        <row r="1663">
          <cell r="BT1663" t="str">
            <v>Máriakéménd</v>
          </cell>
        </row>
        <row r="1664">
          <cell r="BT1664" t="str">
            <v>Márianosztra</v>
          </cell>
        </row>
        <row r="1665">
          <cell r="BT1665" t="str">
            <v>Máriapócs</v>
          </cell>
        </row>
        <row r="1666">
          <cell r="BT1666" t="str">
            <v>Markaz</v>
          </cell>
        </row>
        <row r="1667">
          <cell r="BT1667" t="str">
            <v>Márkháza</v>
          </cell>
        </row>
        <row r="1668">
          <cell r="BT1668" t="str">
            <v>Márkó</v>
          </cell>
        </row>
        <row r="1669">
          <cell r="BT1669" t="str">
            <v>Markóc</v>
          </cell>
        </row>
        <row r="1670">
          <cell r="BT1670" t="str">
            <v>Markotabödöge</v>
          </cell>
        </row>
        <row r="1671">
          <cell r="BT1671" t="str">
            <v>Maróc</v>
          </cell>
        </row>
        <row r="1672">
          <cell r="BT1672" t="str">
            <v>Marócsa</v>
          </cell>
        </row>
        <row r="1673">
          <cell r="BT1673" t="str">
            <v>Márok</v>
          </cell>
        </row>
        <row r="1674">
          <cell r="BT1674" t="str">
            <v>Márokföld</v>
          </cell>
        </row>
        <row r="1675">
          <cell r="BT1675" t="str">
            <v>Márokpapi</v>
          </cell>
        </row>
        <row r="1676">
          <cell r="BT1676" t="str">
            <v>Maroslele</v>
          </cell>
        </row>
        <row r="1677">
          <cell r="BT1677" t="str">
            <v>Mártély</v>
          </cell>
        </row>
        <row r="1678">
          <cell r="BT1678" t="str">
            <v>Martfű</v>
          </cell>
        </row>
        <row r="1679">
          <cell r="BT1679" t="str">
            <v>Martonfa</v>
          </cell>
        </row>
        <row r="1680">
          <cell r="BT1680" t="str">
            <v>Martonvásár</v>
          </cell>
        </row>
        <row r="1681">
          <cell r="BT1681" t="str">
            <v>Martonyi</v>
          </cell>
        </row>
        <row r="1682">
          <cell r="BT1682" t="str">
            <v>Mátészalka</v>
          </cell>
        </row>
        <row r="1683">
          <cell r="BT1683" t="str">
            <v>Mátételke</v>
          </cell>
        </row>
        <row r="1684">
          <cell r="BT1684" t="str">
            <v>Mátraballa</v>
          </cell>
        </row>
        <row r="1685">
          <cell r="BT1685" t="str">
            <v>Mátraderecske</v>
          </cell>
        </row>
        <row r="1686">
          <cell r="BT1686" t="str">
            <v>Mátramindszent</v>
          </cell>
        </row>
        <row r="1687">
          <cell r="BT1687" t="str">
            <v>Mátranovák</v>
          </cell>
        </row>
        <row r="1688">
          <cell r="BT1688" t="str">
            <v>Mátraszele</v>
          </cell>
        </row>
        <row r="1689">
          <cell r="BT1689" t="str">
            <v>Mátraszentimre</v>
          </cell>
        </row>
        <row r="1690">
          <cell r="BT1690" t="str">
            <v>Mátraszőlős</v>
          </cell>
        </row>
        <row r="1691">
          <cell r="BT1691" t="str">
            <v>Mátraterenye</v>
          </cell>
        </row>
        <row r="1692">
          <cell r="BT1692" t="str">
            <v>Mátraverebély</v>
          </cell>
        </row>
        <row r="1693">
          <cell r="BT1693" t="str">
            <v>Mátyásdomb</v>
          </cell>
        </row>
        <row r="1694">
          <cell r="BT1694" t="str">
            <v>Matty</v>
          </cell>
        </row>
        <row r="1695">
          <cell r="BT1695" t="str">
            <v>Mátyus</v>
          </cell>
        </row>
        <row r="1696">
          <cell r="BT1696" t="str">
            <v>Máza</v>
          </cell>
        </row>
        <row r="1697">
          <cell r="BT1697" t="str">
            <v>Mecseknádasd</v>
          </cell>
        </row>
        <row r="1698">
          <cell r="BT1698" t="str">
            <v>Mecsekpölöske</v>
          </cell>
        </row>
        <row r="1699">
          <cell r="BT1699" t="str">
            <v>Mecsér</v>
          </cell>
        </row>
        <row r="1700">
          <cell r="BT1700" t="str">
            <v>Medgyesbodzás</v>
          </cell>
        </row>
        <row r="1701">
          <cell r="BT1701" t="str">
            <v>Medgyesegyháza</v>
          </cell>
        </row>
        <row r="1702">
          <cell r="BT1702" t="str">
            <v>Medina</v>
          </cell>
        </row>
        <row r="1703">
          <cell r="BT1703" t="str">
            <v>Megyaszó</v>
          </cell>
        </row>
        <row r="1704">
          <cell r="BT1704" t="str">
            <v>Megyehíd</v>
          </cell>
        </row>
        <row r="1705">
          <cell r="BT1705" t="str">
            <v>Megyer</v>
          </cell>
        </row>
        <row r="1706">
          <cell r="BT1706" t="str">
            <v>Meggyeskovácsi</v>
          </cell>
        </row>
        <row r="1707">
          <cell r="BT1707" t="str">
            <v>Méhkerék</v>
          </cell>
        </row>
        <row r="1708">
          <cell r="BT1708" t="str">
            <v>Méhtelek</v>
          </cell>
        </row>
        <row r="1709">
          <cell r="BT1709" t="str">
            <v>Mekényes</v>
          </cell>
        </row>
        <row r="1710">
          <cell r="BT1710" t="str">
            <v>Mélykút</v>
          </cell>
        </row>
        <row r="1711">
          <cell r="BT1711" t="str">
            <v>Mencshely</v>
          </cell>
        </row>
        <row r="1712">
          <cell r="BT1712" t="str">
            <v>Mende</v>
          </cell>
        </row>
        <row r="1713">
          <cell r="BT1713" t="str">
            <v>Méra</v>
          </cell>
        </row>
        <row r="1714">
          <cell r="BT1714" t="str">
            <v>Merenye</v>
          </cell>
        </row>
        <row r="1715">
          <cell r="BT1715" t="str">
            <v>Mérges</v>
          </cell>
        </row>
        <row r="1716">
          <cell r="BT1716" t="str">
            <v>Mérk</v>
          </cell>
        </row>
        <row r="1717">
          <cell r="BT1717" t="str">
            <v>Mernye</v>
          </cell>
        </row>
        <row r="1718">
          <cell r="BT1718" t="str">
            <v>Mersevát</v>
          </cell>
        </row>
        <row r="1719">
          <cell r="BT1719" t="str">
            <v>Mesterháza</v>
          </cell>
        </row>
        <row r="1720">
          <cell r="BT1720" t="str">
            <v>Mesteri</v>
          </cell>
        </row>
        <row r="1721">
          <cell r="BT1721" t="str">
            <v>Mesterszállás</v>
          </cell>
        </row>
        <row r="1722">
          <cell r="BT1722" t="str">
            <v>Meszes</v>
          </cell>
        </row>
        <row r="1723">
          <cell r="BT1723" t="str">
            <v>Meszlen</v>
          </cell>
        </row>
        <row r="1724">
          <cell r="BT1724" t="str">
            <v>Mesztegnyő</v>
          </cell>
        </row>
        <row r="1725">
          <cell r="BT1725" t="str">
            <v>Mezőberény</v>
          </cell>
        </row>
        <row r="1726">
          <cell r="BT1726" t="str">
            <v>Mezőcsát</v>
          </cell>
        </row>
        <row r="1727">
          <cell r="BT1727" t="str">
            <v>Mezőcsokonya</v>
          </cell>
        </row>
        <row r="1728">
          <cell r="BT1728" t="str">
            <v>Meződ</v>
          </cell>
        </row>
        <row r="1729">
          <cell r="BT1729" t="str">
            <v>Mezőfalva</v>
          </cell>
        </row>
        <row r="1730">
          <cell r="BT1730" t="str">
            <v>Mezőgyán</v>
          </cell>
        </row>
        <row r="1731">
          <cell r="BT1731" t="str">
            <v>Mezőhegyes</v>
          </cell>
        </row>
        <row r="1732">
          <cell r="BT1732" t="str">
            <v>Mezőhék</v>
          </cell>
        </row>
        <row r="1733">
          <cell r="BT1733" t="str">
            <v>Mezőkeresztes</v>
          </cell>
        </row>
        <row r="1734">
          <cell r="BT1734" t="str">
            <v>Mezőkomárom</v>
          </cell>
        </row>
        <row r="1735">
          <cell r="BT1735" t="str">
            <v>Mezőkovácsháza</v>
          </cell>
        </row>
        <row r="1736">
          <cell r="BT1736" t="str">
            <v>Mezőkövesd</v>
          </cell>
        </row>
        <row r="1737">
          <cell r="BT1737" t="str">
            <v>Mezőladány</v>
          </cell>
        </row>
        <row r="1738">
          <cell r="BT1738" t="str">
            <v>Mezőlak</v>
          </cell>
        </row>
        <row r="1739">
          <cell r="BT1739" t="str">
            <v>Mezőnagymihály</v>
          </cell>
        </row>
        <row r="1740">
          <cell r="BT1740" t="str">
            <v>Mezőnyárád</v>
          </cell>
        </row>
        <row r="1741">
          <cell r="BT1741" t="str">
            <v>Mezőörs</v>
          </cell>
        </row>
        <row r="1742">
          <cell r="BT1742" t="str">
            <v>Mezőpeterd</v>
          </cell>
        </row>
        <row r="1743">
          <cell r="BT1743" t="str">
            <v>Mezősas</v>
          </cell>
        </row>
        <row r="1744">
          <cell r="BT1744" t="str">
            <v>Mezőszemere</v>
          </cell>
        </row>
        <row r="1745">
          <cell r="BT1745" t="str">
            <v>Mezőszentgyörgy</v>
          </cell>
        </row>
        <row r="1746">
          <cell r="BT1746" t="str">
            <v>Mezőszilas</v>
          </cell>
        </row>
        <row r="1747">
          <cell r="BT1747" t="str">
            <v>Mezőtárkány</v>
          </cell>
        </row>
        <row r="1748">
          <cell r="BT1748" t="str">
            <v>Mezőtúr</v>
          </cell>
        </row>
        <row r="1749">
          <cell r="BT1749" t="str">
            <v>Mezőzombor</v>
          </cell>
        </row>
        <row r="1750">
          <cell r="BT1750" t="str">
            <v>Miháld</v>
          </cell>
        </row>
        <row r="1751">
          <cell r="BT1751" t="str">
            <v>Mihályfa</v>
          </cell>
        </row>
        <row r="1752">
          <cell r="BT1752" t="str">
            <v>Mihálygerge</v>
          </cell>
        </row>
        <row r="1753">
          <cell r="BT1753" t="str">
            <v>Mihályháza</v>
          </cell>
        </row>
        <row r="1754">
          <cell r="BT1754" t="str">
            <v>Mihályi</v>
          </cell>
        </row>
        <row r="1755">
          <cell r="BT1755" t="str">
            <v>Mike</v>
          </cell>
        </row>
        <row r="1756">
          <cell r="BT1756" t="str">
            <v>Mikebuda</v>
          </cell>
        </row>
        <row r="1757">
          <cell r="BT1757" t="str">
            <v>Mikekarácsonyfa</v>
          </cell>
        </row>
        <row r="1758">
          <cell r="BT1758" t="str">
            <v>Mikepércs</v>
          </cell>
        </row>
        <row r="1759">
          <cell r="BT1759" t="str">
            <v>Miklósi</v>
          </cell>
        </row>
        <row r="1760">
          <cell r="BT1760" t="str">
            <v>Mikófalva</v>
          </cell>
        </row>
        <row r="1761">
          <cell r="BT1761" t="str">
            <v>Mikóháza</v>
          </cell>
        </row>
        <row r="1762">
          <cell r="BT1762" t="str">
            <v>Mikosszéplak</v>
          </cell>
        </row>
        <row r="1763">
          <cell r="BT1763" t="str">
            <v>Milejszeg</v>
          </cell>
        </row>
        <row r="1764">
          <cell r="BT1764" t="str">
            <v>Milota</v>
          </cell>
        </row>
        <row r="1765">
          <cell r="BT1765" t="str">
            <v>Mindszent</v>
          </cell>
        </row>
        <row r="1766">
          <cell r="BT1766" t="str">
            <v>Mindszentgodisa</v>
          </cell>
        </row>
        <row r="1767">
          <cell r="BT1767" t="str">
            <v>Mindszentkálla</v>
          </cell>
        </row>
        <row r="1768">
          <cell r="BT1768" t="str">
            <v>Misefa</v>
          </cell>
        </row>
        <row r="1769">
          <cell r="BT1769" t="str">
            <v>Miske</v>
          </cell>
        </row>
        <row r="1770">
          <cell r="BT1770" t="str">
            <v>Miskolc</v>
          </cell>
        </row>
        <row r="1771">
          <cell r="BT1771" t="str">
            <v>Miszla</v>
          </cell>
        </row>
        <row r="1772">
          <cell r="BT1772" t="str">
            <v>Mocsa</v>
          </cell>
        </row>
        <row r="1773">
          <cell r="BT1773" t="str">
            <v>Mogyoród</v>
          </cell>
        </row>
        <row r="1774">
          <cell r="BT1774" t="str">
            <v>Mogyorósbánya</v>
          </cell>
        </row>
        <row r="1775">
          <cell r="BT1775" t="str">
            <v>Mogyoróska</v>
          </cell>
        </row>
        <row r="1776">
          <cell r="BT1776" t="str">
            <v>Moha</v>
          </cell>
        </row>
        <row r="1777">
          <cell r="BT1777" t="str">
            <v>Mohács</v>
          </cell>
        </row>
        <row r="1778">
          <cell r="BT1778" t="str">
            <v>Mohora</v>
          </cell>
        </row>
        <row r="1779">
          <cell r="BT1779" t="str">
            <v>Molnári</v>
          </cell>
        </row>
        <row r="1780">
          <cell r="BT1780" t="str">
            <v>Molnaszecsőd</v>
          </cell>
        </row>
        <row r="1781">
          <cell r="BT1781" t="str">
            <v>Molvány</v>
          </cell>
        </row>
        <row r="1782">
          <cell r="BT1782" t="str">
            <v>Monaj</v>
          </cell>
        </row>
        <row r="1783">
          <cell r="BT1783" t="str">
            <v>Monok</v>
          </cell>
        </row>
        <row r="1784">
          <cell r="BT1784" t="str">
            <v>Monor</v>
          </cell>
        </row>
        <row r="1785">
          <cell r="BT1785" t="str">
            <v>Monorierdő</v>
          </cell>
        </row>
        <row r="1786">
          <cell r="BT1786" t="str">
            <v>Mónosbél</v>
          </cell>
        </row>
        <row r="1787">
          <cell r="BT1787" t="str">
            <v>Monostorapáti</v>
          </cell>
        </row>
        <row r="1788">
          <cell r="BT1788" t="str">
            <v>Monostorpályi</v>
          </cell>
        </row>
        <row r="1789">
          <cell r="BT1789" t="str">
            <v>Monoszló</v>
          </cell>
        </row>
        <row r="1790">
          <cell r="BT1790" t="str">
            <v>Monyoród</v>
          </cell>
        </row>
        <row r="1791">
          <cell r="BT1791" t="str">
            <v>Mór</v>
          </cell>
        </row>
        <row r="1792">
          <cell r="BT1792" t="str">
            <v>Mórágy</v>
          </cell>
        </row>
        <row r="1793">
          <cell r="BT1793" t="str">
            <v>Mórahalom</v>
          </cell>
        </row>
        <row r="1794">
          <cell r="BT1794" t="str">
            <v>Móricgát</v>
          </cell>
        </row>
        <row r="1795">
          <cell r="BT1795" t="str">
            <v>Mórichida</v>
          </cell>
        </row>
        <row r="1796">
          <cell r="BT1796" t="str">
            <v>Mosdós</v>
          </cell>
        </row>
        <row r="1797">
          <cell r="BT1797" t="str">
            <v>Mosonmagyaróvár</v>
          </cell>
        </row>
        <row r="1798">
          <cell r="BT1798" t="str">
            <v>Mosonszentmiklós</v>
          </cell>
        </row>
        <row r="1799">
          <cell r="BT1799" t="str">
            <v>Mosonszolnok</v>
          </cell>
        </row>
        <row r="1800">
          <cell r="BT1800" t="str">
            <v>Mosonudvar</v>
          </cell>
        </row>
        <row r="1801">
          <cell r="BT1801" t="str">
            <v>Mozsgó</v>
          </cell>
        </row>
        <row r="1802">
          <cell r="BT1802" t="str">
            <v>Mőcsény</v>
          </cell>
        </row>
        <row r="1803">
          <cell r="BT1803" t="str">
            <v>Mucsfa</v>
          </cell>
        </row>
        <row r="1804">
          <cell r="BT1804" t="str">
            <v>Mucsi</v>
          </cell>
        </row>
        <row r="1805">
          <cell r="BT1805" t="str">
            <v>Múcsony</v>
          </cell>
        </row>
        <row r="1806">
          <cell r="BT1806" t="str">
            <v>Muhi</v>
          </cell>
        </row>
        <row r="1807">
          <cell r="BT1807" t="str">
            <v>Murakeresztúr</v>
          </cell>
        </row>
        <row r="1808">
          <cell r="BT1808" t="str">
            <v>Murarátka</v>
          </cell>
        </row>
        <row r="1809">
          <cell r="BT1809" t="str">
            <v>Muraszemenye</v>
          </cell>
        </row>
        <row r="1810">
          <cell r="BT1810" t="str">
            <v>Murga</v>
          </cell>
        </row>
        <row r="1811">
          <cell r="BT1811" t="str">
            <v>Murony</v>
          </cell>
        </row>
        <row r="1812">
          <cell r="BT1812" t="str">
            <v>Nábrád</v>
          </cell>
        </row>
        <row r="1813">
          <cell r="BT1813" t="str">
            <v>Nadap</v>
          </cell>
        </row>
        <row r="1814">
          <cell r="BT1814" t="str">
            <v>Nádasd</v>
          </cell>
        </row>
        <row r="1815">
          <cell r="BT1815" t="str">
            <v>Nádasdladány</v>
          </cell>
        </row>
        <row r="1816">
          <cell r="BT1816" t="str">
            <v>Nádudvar</v>
          </cell>
        </row>
        <row r="1817">
          <cell r="BT1817" t="str">
            <v>Nágocs</v>
          </cell>
        </row>
        <row r="1818">
          <cell r="BT1818" t="str">
            <v>Nagyacsád</v>
          </cell>
        </row>
        <row r="1819">
          <cell r="BT1819" t="str">
            <v>Nagyalásony</v>
          </cell>
        </row>
        <row r="1820">
          <cell r="BT1820" t="str">
            <v>Nagyar</v>
          </cell>
        </row>
        <row r="1821">
          <cell r="BT1821" t="str">
            <v>Nagyatád</v>
          </cell>
        </row>
        <row r="1822">
          <cell r="BT1822" t="str">
            <v>Nagybajcs</v>
          </cell>
        </row>
        <row r="1823">
          <cell r="BT1823" t="str">
            <v>Nagybajom</v>
          </cell>
        </row>
        <row r="1824">
          <cell r="BT1824" t="str">
            <v>Nagybakónak</v>
          </cell>
        </row>
        <row r="1825">
          <cell r="BT1825" t="str">
            <v>Nagybánhegyes</v>
          </cell>
        </row>
        <row r="1826">
          <cell r="BT1826" t="str">
            <v>Nagybaracska</v>
          </cell>
        </row>
        <row r="1827">
          <cell r="BT1827" t="str">
            <v>Nagybarca</v>
          </cell>
        </row>
        <row r="1828">
          <cell r="BT1828" t="str">
            <v>Nagybárkány</v>
          </cell>
        </row>
        <row r="1829">
          <cell r="BT1829" t="str">
            <v>Nagyberény</v>
          </cell>
        </row>
        <row r="1830">
          <cell r="BT1830" t="str">
            <v>Nagyberki</v>
          </cell>
        </row>
        <row r="1831">
          <cell r="BT1831" t="str">
            <v>Nagybörzsöny</v>
          </cell>
        </row>
        <row r="1832">
          <cell r="BT1832" t="str">
            <v>Nagybudmér</v>
          </cell>
        </row>
        <row r="1833">
          <cell r="BT1833" t="str">
            <v>Nagycenk</v>
          </cell>
        </row>
        <row r="1834">
          <cell r="BT1834" t="str">
            <v>Nagycsány</v>
          </cell>
        </row>
        <row r="1835">
          <cell r="BT1835" t="str">
            <v>Nagycsécs</v>
          </cell>
        </row>
        <row r="1836">
          <cell r="BT1836" t="str">
            <v>Nagycsepely</v>
          </cell>
        </row>
        <row r="1837">
          <cell r="BT1837" t="str">
            <v>Nagycserkesz</v>
          </cell>
        </row>
        <row r="1838">
          <cell r="BT1838" t="str">
            <v>Nagydém</v>
          </cell>
        </row>
        <row r="1839">
          <cell r="BT1839" t="str">
            <v>Nagydobos</v>
          </cell>
        </row>
        <row r="1840">
          <cell r="BT1840" t="str">
            <v>Nagydobsza</v>
          </cell>
        </row>
        <row r="1841">
          <cell r="BT1841" t="str">
            <v>Nagydorog</v>
          </cell>
        </row>
        <row r="1842">
          <cell r="BT1842" t="str">
            <v>Nagyecsed</v>
          </cell>
        </row>
        <row r="1843">
          <cell r="BT1843" t="str">
            <v>Nagyér</v>
          </cell>
        </row>
        <row r="1844">
          <cell r="BT1844" t="str">
            <v>Nagyesztergár</v>
          </cell>
        </row>
        <row r="1845">
          <cell r="BT1845" t="str">
            <v>Nagyfüged</v>
          </cell>
        </row>
        <row r="1846">
          <cell r="BT1846" t="str">
            <v>Nagygeresd</v>
          </cell>
        </row>
        <row r="1847">
          <cell r="BT1847" t="str">
            <v>Nagygörbő</v>
          </cell>
        </row>
        <row r="1848">
          <cell r="BT1848" t="str">
            <v>Nagygyimót</v>
          </cell>
        </row>
        <row r="1849">
          <cell r="BT1849" t="str">
            <v>Nagyhajmás</v>
          </cell>
        </row>
        <row r="1850">
          <cell r="BT1850" t="str">
            <v>Nagyhalász</v>
          </cell>
        </row>
        <row r="1851">
          <cell r="BT1851" t="str">
            <v>Nagyharsány</v>
          </cell>
        </row>
        <row r="1852">
          <cell r="BT1852" t="str">
            <v>Nagyhegyes</v>
          </cell>
        </row>
        <row r="1853">
          <cell r="BT1853" t="str">
            <v>Nagyhódos</v>
          </cell>
        </row>
        <row r="1854">
          <cell r="BT1854" t="str">
            <v>Nagyhuta</v>
          </cell>
        </row>
        <row r="1855">
          <cell r="BT1855" t="str">
            <v>Nagyigmánd</v>
          </cell>
        </row>
        <row r="1856">
          <cell r="BT1856" t="str">
            <v>Nagyiván</v>
          </cell>
        </row>
        <row r="1857">
          <cell r="BT1857" t="str">
            <v>Nagykálló</v>
          </cell>
        </row>
        <row r="1858">
          <cell r="BT1858" t="str">
            <v>Nagykamarás</v>
          </cell>
        </row>
        <row r="1859">
          <cell r="BT1859" t="str">
            <v>Nagykanizsa</v>
          </cell>
        </row>
        <row r="1860">
          <cell r="BT1860" t="str">
            <v>Nagykapornak</v>
          </cell>
        </row>
        <row r="1861">
          <cell r="BT1861" t="str">
            <v>Nagykarácsony</v>
          </cell>
        </row>
        <row r="1862">
          <cell r="BT1862" t="str">
            <v>Nagykáta</v>
          </cell>
        </row>
        <row r="1863">
          <cell r="BT1863" t="str">
            <v>Nagykereki</v>
          </cell>
        </row>
        <row r="1864">
          <cell r="BT1864" t="str">
            <v>Nagykeresztúr</v>
          </cell>
        </row>
        <row r="1865">
          <cell r="BT1865" t="str">
            <v>Nagykinizs</v>
          </cell>
        </row>
        <row r="1866">
          <cell r="BT1866" t="str">
            <v>Nagykónyi</v>
          </cell>
        </row>
        <row r="1867">
          <cell r="BT1867" t="str">
            <v>Nagykorpád</v>
          </cell>
        </row>
        <row r="1868">
          <cell r="BT1868" t="str">
            <v>Nagykovácsi</v>
          </cell>
        </row>
        <row r="1869">
          <cell r="BT1869" t="str">
            <v>Nagykozár</v>
          </cell>
        </row>
        <row r="1870">
          <cell r="BT1870" t="str">
            <v>Nagykökényes</v>
          </cell>
        </row>
        <row r="1871">
          <cell r="BT1871" t="str">
            <v>Nagykölked</v>
          </cell>
        </row>
        <row r="1872">
          <cell r="BT1872" t="str">
            <v>Nagykőrös</v>
          </cell>
        </row>
        <row r="1873">
          <cell r="BT1873" t="str">
            <v>Nagykörű</v>
          </cell>
        </row>
        <row r="1874">
          <cell r="BT1874" t="str">
            <v>Nagykutas</v>
          </cell>
        </row>
        <row r="1875">
          <cell r="BT1875" t="str">
            <v>Nagylak</v>
          </cell>
        </row>
        <row r="1876">
          <cell r="BT1876" t="str">
            <v>Nagylengyel</v>
          </cell>
        </row>
        <row r="1877">
          <cell r="BT1877" t="str">
            <v>Nagylóc</v>
          </cell>
        </row>
        <row r="1878">
          <cell r="BT1878" t="str">
            <v>Nagylók</v>
          </cell>
        </row>
        <row r="1879">
          <cell r="BT1879" t="str">
            <v>Nagylózs</v>
          </cell>
        </row>
        <row r="1880">
          <cell r="BT1880" t="str">
            <v>Nagymágocs</v>
          </cell>
        </row>
        <row r="1881">
          <cell r="BT1881" t="str">
            <v>Nagymányok</v>
          </cell>
        </row>
        <row r="1882">
          <cell r="BT1882" t="str">
            <v>Nagymaros</v>
          </cell>
        </row>
        <row r="1883">
          <cell r="BT1883" t="str">
            <v>Nagymizdó</v>
          </cell>
        </row>
        <row r="1884">
          <cell r="BT1884" t="str">
            <v>Nagynyárád</v>
          </cell>
        </row>
        <row r="1885">
          <cell r="BT1885" t="str">
            <v>Nagyoroszi</v>
          </cell>
        </row>
        <row r="1886">
          <cell r="BT1886" t="str">
            <v>Nagypáli</v>
          </cell>
        </row>
        <row r="1887">
          <cell r="BT1887" t="str">
            <v>Nagypall</v>
          </cell>
        </row>
        <row r="1888">
          <cell r="BT1888" t="str">
            <v>Nagypeterd</v>
          </cell>
        </row>
        <row r="1889">
          <cell r="BT1889" t="str">
            <v>Nagypirit</v>
          </cell>
        </row>
        <row r="1890">
          <cell r="BT1890" t="str">
            <v>Nagyrábé</v>
          </cell>
        </row>
        <row r="1891">
          <cell r="BT1891" t="str">
            <v>Nagyrada</v>
          </cell>
        </row>
        <row r="1892">
          <cell r="BT1892" t="str">
            <v>Nagyrákos</v>
          </cell>
        </row>
        <row r="1893">
          <cell r="BT1893" t="str">
            <v>Nagyrécse</v>
          </cell>
        </row>
        <row r="1894">
          <cell r="BT1894" t="str">
            <v>Nagyréde</v>
          </cell>
        </row>
        <row r="1895">
          <cell r="BT1895" t="str">
            <v>Nagyrév</v>
          </cell>
        </row>
        <row r="1896">
          <cell r="BT1896" t="str">
            <v>Nagyrozvágy</v>
          </cell>
        </row>
        <row r="1897">
          <cell r="BT1897" t="str">
            <v>Nagysáp</v>
          </cell>
        </row>
        <row r="1898">
          <cell r="BT1898" t="str">
            <v>Nagysimonyi</v>
          </cell>
        </row>
        <row r="1899">
          <cell r="BT1899" t="str">
            <v>Nagyszakácsi</v>
          </cell>
        </row>
        <row r="1900">
          <cell r="BT1900" t="str">
            <v>Nagyszékely</v>
          </cell>
        </row>
        <row r="1901">
          <cell r="BT1901" t="str">
            <v>Nagyszekeres</v>
          </cell>
        </row>
        <row r="1902">
          <cell r="BT1902" t="str">
            <v>Nagyszénás</v>
          </cell>
        </row>
        <row r="1903">
          <cell r="BT1903" t="str">
            <v>Nagyszentjános</v>
          </cell>
        </row>
        <row r="1904">
          <cell r="BT1904" t="str">
            <v>Nagyszokoly</v>
          </cell>
        </row>
        <row r="1905">
          <cell r="BT1905" t="str">
            <v>Nagytálya</v>
          </cell>
        </row>
        <row r="1906">
          <cell r="BT1906" t="str">
            <v>Nagytarcsa</v>
          </cell>
        </row>
        <row r="1907">
          <cell r="BT1907" t="str">
            <v>Nagytevel</v>
          </cell>
        </row>
        <row r="1908">
          <cell r="BT1908" t="str">
            <v>Nagytilaj</v>
          </cell>
        </row>
        <row r="1909">
          <cell r="BT1909" t="str">
            <v>Nagytótfalu</v>
          </cell>
        </row>
        <row r="1910">
          <cell r="BT1910" t="str">
            <v>Nagytőke</v>
          </cell>
        </row>
        <row r="1911">
          <cell r="BT1911" t="str">
            <v>Nagyút</v>
          </cell>
        </row>
        <row r="1912">
          <cell r="BT1912" t="str">
            <v>Nagyvarsány</v>
          </cell>
        </row>
        <row r="1913">
          <cell r="BT1913" t="str">
            <v>Nagyváty</v>
          </cell>
        </row>
        <row r="1914">
          <cell r="BT1914" t="str">
            <v>Nagyvázsony</v>
          </cell>
        </row>
        <row r="1915">
          <cell r="BT1915" t="str">
            <v>Nagyvejke</v>
          </cell>
        </row>
        <row r="1916">
          <cell r="BT1916" t="str">
            <v>Nagyveleg</v>
          </cell>
        </row>
        <row r="1917">
          <cell r="BT1917" t="str">
            <v>Nagyvenyim</v>
          </cell>
        </row>
        <row r="1918">
          <cell r="BT1918" t="str">
            <v>Nagyvisnyó</v>
          </cell>
        </row>
        <row r="1919">
          <cell r="BT1919" t="str">
            <v>Nak</v>
          </cell>
        </row>
        <row r="1920">
          <cell r="BT1920" t="str">
            <v>Napkor</v>
          </cell>
        </row>
        <row r="1921">
          <cell r="BT1921" t="str">
            <v>Nárai</v>
          </cell>
        </row>
        <row r="1922">
          <cell r="BT1922" t="str">
            <v>Narda</v>
          </cell>
        </row>
        <row r="1923">
          <cell r="BT1923" t="str">
            <v>Naszály</v>
          </cell>
        </row>
        <row r="1924">
          <cell r="BT1924" t="str">
            <v>Négyes</v>
          </cell>
        </row>
        <row r="1925">
          <cell r="BT1925" t="str">
            <v>Nekézseny</v>
          </cell>
        </row>
        <row r="1926">
          <cell r="BT1926" t="str">
            <v>Nemesapáti</v>
          </cell>
        </row>
        <row r="1927">
          <cell r="BT1927" t="str">
            <v>Nemesbikk</v>
          </cell>
        </row>
        <row r="1928">
          <cell r="BT1928" t="str">
            <v>Nemesborzova</v>
          </cell>
        </row>
        <row r="1929">
          <cell r="BT1929" t="str">
            <v>Nemesbőd</v>
          </cell>
        </row>
        <row r="1930">
          <cell r="BT1930" t="str">
            <v>Nemesbük</v>
          </cell>
        </row>
        <row r="1931">
          <cell r="BT1931" t="str">
            <v>Nemescsó</v>
          </cell>
        </row>
        <row r="1932">
          <cell r="BT1932" t="str">
            <v>Nemesdéd</v>
          </cell>
        </row>
        <row r="1933">
          <cell r="BT1933" t="str">
            <v>Nemesgörzsöny</v>
          </cell>
        </row>
        <row r="1934">
          <cell r="BT1934" t="str">
            <v>Nemesgulács</v>
          </cell>
        </row>
        <row r="1935">
          <cell r="BT1935" t="str">
            <v>Nemeshany</v>
          </cell>
        </row>
        <row r="1936">
          <cell r="BT1936" t="str">
            <v>Nemeshetés</v>
          </cell>
        </row>
        <row r="1937">
          <cell r="BT1937" t="str">
            <v>Nemeske</v>
          </cell>
        </row>
        <row r="1938">
          <cell r="BT1938" t="str">
            <v>Nemeskér</v>
          </cell>
        </row>
        <row r="1939">
          <cell r="BT1939" t="str">
            <v>Nemeskeresztúr</v>
          </cell>
        </row>
        <row r="1940">
          <cell r="BT1940" t="str">
            <v>Nemeskisfalud</v>
          </cell>
        </row>
        <row r="1941">
          <cell r="BT1941" t="str">
            <v>Nemeskocs</v>
          </cell>
        </row>
        <row r="1942">
          <cell r="BT1942" t="str">
            <v>Nemeskolta</v>
          </cell>
        </row>
        <row r="1943">
          <cell r="BT1943" t="str">
            <v>Nemesládony</v>
          </cell>
        </row>
        <row r="1944">
          <cell r="BT1944" t="str">
            <v>Nemesmedves</v>
          </cell>
        </row>
        <row r="1945">
          <cell r="BT1945" t="str">
            <v>Nemesnádudvar</v>
          </cell>
        </row>
        <row r="1946">
          <cell r="BT1946" t="str">
            <v>Nemesnép</v>
          </cell>
        </row>
        <row r="1947">
          <cell r="BT1947" t="str">
            <v>Nemespátró</v>
          </cell>
        </row>
        <row r="1948">
          <cell r="BT1948" t="str">
            <v>Nemesrádó</v>
          </cell>
        </row>
        <row r="1949">
          <cell r="BT1949" t="str">
            <v>Nemesrempehollós</v>
          </cell>
        </row>
        <row r="1950">
          <cell r="BT1950" t="str">
            <v>Nemessándorháza</v>
          </cell>
        </row>
        <row r="1951">
          <cell r="BT1951" t="str">
            <v>Nemesvámos</v>
          </cell>
        </row>
        <row r="1952">
          <cell r="BT1952" t="str">
            <v>Nemesvid</v>
          </cell>
        </row>
        <row r="1953">
          <cell r="BT1953" t="str">
            <v>Nemesvita</v>
          </cell>
        </row>
        <row r="1954">
          <cell r="BT1954" t="str">
            <v>Nemesszalók</v>
          </cell>
        </row>
        <row r="1955">
          <cell r="BT1955" t="str">
            <v>Nemesszentandrás</v>
          </cell>
        </row>
        <row r="1956">
          <cell r="BT1956" t="str">
            <v>Németbánya</v>
          </cell>
        </row>
        <row r="1957">
          <cell r="BT1957" t="str">
            <v>Németfalu</v>
          </cell>
        </row>
        <row r="1958">
          <cell r="BT1958" t="str">
            <v>Németkér</v>
          </cell>
        </row>
        <row r="1959">
          <cell r="BT1959" t="str">
            <v>Nemti</v>
          </cell>
        </row>
        <row r="1960">
          <cell r="BT1960" t="str">
            <v>Neszmély</v>
          </cell>
        </row>
        <row r="1961">
          <cell r="BT1961" t="str">
            <v>Nézsa</v>
          </cell>
        </row>
        <row r="1962">
          <cell r="BT1962" t="str">
            <v>Nick</v>
          </cell>
        </row>
        <row r="1963">
          <cell r="BT1963" t="str">
            <v>Nikla</v>
          </cell>
        </row>
        <row r="1964">
          <cell r="BT1964" t="str">
            <v>Nógrád</v>
          </cell>
        </row>
        <row r="1965">
          <cell r="BT1965" t="str">
            <v>Nógrádkövesd</v>
          </cell>
        </row>
        <row r="1966">
          <cell r="BT1966" t="str">
            <v>Nógrádmarcal</v>
          </cell>
        </row>
        <row r="1967">
          <cell r="BT1967" t="str">
            <v>Nógrádmegyer</v>
          </cell>
        </row>
        <row r="1968">
          <cell r="BT1968" t="str">
            <v>Nógrádsáp</v>
          </cell>
        </row>
        <row r="1969">
          <cell r="BT1969" t="str">
            <v>Nógrádsipek</v>
          </cell>
        </row>
        <row r="1970">
          <cell r="BT1970" t="str">
            <v>Nógrádszakál</v>
          </cell>
        </row>
        <row r="1971">
          <cell r="BT1971" t="str">
            <v>Nóráp</v>
          </cell>
        </row>
        <row r="1972">
          <cell r="BT1972" t="str">
            <v>Noszlop</v>
          </cell>
        </row>
        <row r="1973">
          <cell r="BT1973" t="str">
            <v>Noszvaj</v>
          </cell>
        </row>
        <row r="1974">
          <cell r="BT1974" t="str">
            <v>Nova</v>
          </cell>
        </row>
        <row r="1975">
          <cell r="BT1975" t="str">
            <v>Novaj</v>
          </cell>
        </row>
        <row r="1976">
          <cell r="BT1976" t="str">
            <v>Novajidrány</v>
          </cell>
        </row>
        <row r="1977">
          <cell r="BT1977" t="str">
            <v>Nőtincs</v>
          </cell>
        </row>
        <row r="1978">
          <cell r="BT1978" t="str">
            <v>Nyalka</v>
          </cell>
        </row>
        <row r="1979">
          <cell r="BT1979" t="str">
            <v>Nyárád</v>
          </cell>
        </row>
        <row r="1980">
          <cell r="BT1980" t="str">
            <v>Nyáregyháza</v>
          </cell>
        </row>
        <row r="1981">
          <cell r="BT1981" t="str">
            <v>Nyárlőrinc</v>
          </cell>
        </row>
        <row r="1982">
          <cell r="BT1982" t="str">
            <v>Nyársapát</v>
          </cell>
        </row>
        <row r="1983">
          <cell r="BT1983" t="str">
            <v>Nyékládháza</v>
          </cell>
        </row>
        <row r="1984">
          <cell r="BT1984" t="str">
            <v>Nyergesújfalu</v>
          </cell>
        </row>
        <row r="1985">
          <cell r="BT1985" t="str">
            <v>Nyésta</v>
          </cell>
        </row>
        <row r="1986">
          <cell r="BT1986" t="str">
            <v>Nyim</v>
          </cell>
        </row>
        <row r="1987">
          <cell r="BT1987" t="str">
            <v>Nyírábrány</v>
          </cell>
        </row>
        <row r="1988">
          <cell r="BT1988" t="str">
            <v>Nyíracsád</v>
          </cell>
        </row>
        <row r="1989">
          <cell r="BT1989" t="str">
            <v>Nyirád</v>
          </cell>
        </row>
        <row r="1990">
          <cell r="BT1990" t="str">
            <v>Nyíradony</v>
          </cell>
        </row>
        <row r="1991">
          <cell r="BT1991" t="str">
            <v>Nyírbátor</v>
          </cell>
        </row>
        <row r="1992">
          <cell r="BT1992" t="str">
            <v>Nyírbéltek</v>
          </cell>
        </row>
        <row r="1993">
          <cell r="BT1993" t="str">
            <v>Nyírbogát</v>
          </cell>
        </row>
        <row r="1994">
          <cell r="BT1994" t="str">
            <v>Nyírbogdány</v>
          </cell>
        </row>
        <row r="1995">
          <cell r="BT1995" t="str">
            <v>Nyírcsaholy</v>
          </cell>
        </row>
        <row r="1996">
          <cell r="BT1996" t="str">
            <v>Nyírcsászári</v>
          </cell>
        </row>
        <row r="1997">
          <cell r="BT1997" t="str">
            <v>Nyírderzs</v>
          </cell>
        </row>
        <row r="1998">
          <cell r="BT1998" t="str">
            <v>Nyíregyháza</v>
          </cell>
        </row>
        <row r="1999">
          <cell r="BT1999" t="str">
            <v>Nyírgelse</v>
          </cell>
        </row>
        <row r="2000">
          <cell r="BT2000" t="str">
            <v>Nyírgyulaj</v>
          </cell>
        </row>
        <row r="2001">
          <cell r="BT2001" t="str">
            <v>Nyíri</v>
          </cell>
        </row>
        <row r="2002">
          <cell r="BT2002" t="str">
            <v>Nyíribrony</v>
          </cell>
        </row>
        <row r="2003">
          <cell r="BT2003" t="str">
            <v>Nyírjákó</v>
          </cell>
        </row>
        <row r="2004">
          <cell r="BT2004" t="str">
            <v>Nyírkarász</v>
          </cell>
        </row>
        <row r="2005">
          <cell r="BT2005" t="str">
            <v>Nyírkáta</v>
          </cell>
        </row>
        <row r="2006">
          <cell r="BT2006" t="str">
            <v>Nyírkércs</v>
          </cell>
        </row>
        <row r="2007">
          <cell r="BT2007" t="str">
            <v>Nyírlövő</v>
          </cell>
        </row>
        <row r="2008">
          <cell r="BT2008" t="str">
            <v>Nyírlugos</v>
          </cell>
        </row>
        <row r="2009">
          <cell r="BT2009" t="str">
            <v>Nyírmada</v>
          </cell>
        </row>
        <row r="2010">
          <cell r="BT2010" t="str">
            <v>Nyírmártonfalva</v>
          </cell>
        </row>
        <row r="2011">
          <cell r="BT2011" t="str">
            <v>Nyírmeggyes</v>
          </cell>
        </row>
        <row r="2012">
          <cell r="BT2012" t="str">
            <v>Nyírmihálydi</v>
          </cell>
        </row>
        <row r="2013">
          <cell r="BT2013" t="str">
            <v>Nyírparasznya</v>
          </cell>
        </row>
        <row r="2014">
          <cell r="BT2014" t="str">
            <v>Nyírpazony</v>
          </cell>
        </row>
        <row r="2015">
          <cell r="BT2015" t="str">
            <v>Nyírpilis</v>
          </cell>
        </row>
        <row r="2016">
          <cell r="BT2016" t="str">
            <v>Nyírtass</v>
          </cell>
        </row>
        <row r="2017">
          <cell r="BT2017" t="str">
            <v>Nyírtelek</v>
          </cell>
        </row>
        <row r="2018">
          <cell r="BT2018" t="str">
            <v>Nyírtét</v>
          </cell>
        </row>
        <row r="2019">
          <cell r="BT2019" t="str">
            <v>Nyírtura</v>
          </cell>
        </row>
        <row r="2020">
          <cell r="BT2020" t="str">
            <v>Nyírvasvári</v>
          </cell>
        </row>
        <row r="2021">
          <cell r="BT2021" t="str">
            <v>Nyomár</v>
          </cell>
        </row>
        <row r="2022">
          <cell r="BT2022" t="str">
            <v>Nyőgér</v>
          </cell>
        </row>
        <row r="2023">
          <cell r="BT2023" t="str">
            <v>Nyugotszenterzsébet</v>
          </cell>
        </row>
        <row r="2024">
          <cell r="BT2024" t="str">
            <v>Nyúl</v>
          </cell>
        </row>
        <row r="2025">
          <cell r="BT2025" t="str">
            <v>Óbánya</v>
          </cell>
        </row>
        <row r="2026">
          <cell r="BT2026" t="str">
            <v>Óbarok</v>
          </cell>
        </row>
        <row r="2027">
          <cell r="BT2027" t="str">
            <v>Óbudavár</v>
          </cell>
        </row>
        <row r="2028">
          <cell r="BT2028" t="str">
            <v>Ócsa</v>
          </cell>
        </row>
        <row r="2029">
          <cell r="BT2029" t="str">
            <v>Ócsárd</v>
          </cell>
        </row>
        <row r="2030">
          <cell r="BT2030" t="str">
            <v>Ófalu</v>
          </cell>
        </row>
        <row r="2031">
          <cell r="BT2031" t="str">
            <v>Ófehértó</v>
          </cell>
        </row>
        <row r="2032">
          <cell r="BT2032" t="str">
            <v>Óföldeák</v>
          </cell>
        </row>
        <row r="2033">
          <cell r="BT2033" t="str">
            <v>Óhíd</v>
          </cell>
        </row>
        <row r="2034">
          <cell r="BT2034" t="str">
            <v>Okány</v>
          </cell>
        </row>
        <row r="2035">
          <cell r="BT2035" t="str">
            <v>Okorág</v>
          </cell>
        </row>
        <row r="2036">
          <cell r="BT2036" t="str">
            <v>Okorvölgy</v>
          </cell>
        </row>
        <row r="2037">
          <cell r="BT2037" t="str">
            <v>Olasz</v>
          </cell>
        </row>
        <row r="2038">
          <cell r="BT2038" t="str">
            <v>Olaszfa</v>
          </cell>
        </row>
        <row r="2039">
          <cell r="BT2039" t="str">
            <v>Olaszfalu</v>
          </cell>
        </row>
        <row r="2040">
          <cell r="BT2040" t="str">
            <v>Olaszliszka</v>
          </cell>
        </row>
        <row r="2041">
          <cell r="BT2041" t="str">
            <v>Olcsva</v>
          </cell>
        </row>
        <row r="2042">
          <cell r="BT2042" t="str">
            <v>Olcsvaapáti</v>
          </cell>
        </row>
        <row r="2043">
          <cell r="BT2043" t="str">
            <v>Old</v>
          </cell>
        </row>
        <row r="2044">
          <cell r="BT2044" t="str">
            <v>Ólmod</v>
          </cell>
        </row>
        <row r="2045">
          <cell r="BT2045" t="str">
            <v>Oltárc</v>
          </cell>
        </row>
        <row r="2046">
          <cell r="BT2046" t="str">
            <v>Onga</v>
          </cell>
        </row>
        <row r="2047">
          <cell r="BT2047" t="str">
            <v>Ónod</v>
          </cell>
        </row>
        <row r="2048">
          <cell r="BT2048" t="str">
            <v>Ópályi</v>
          </cell>
        </row>
        <row r="2049">
          <cell r="BT2049" t="str">
            <v>Ópusztaszer</v>
          </cell>
        </row>
        <row r="2050">
          <cell r="BT2050" t="str">
            <v>Orbányosfa</v>
          </cell>
        </row>
        <row r="2051">
          <cell r="BT2051" t="str">
            <v>Orci</v>
          </cell>
        </row>
        <row r="2052">
          <cell r="BT2052" t="str">
            <v>Ordacsehi</v>
          </cell>
        </row>
        <row r="2053">
          <cell r="BT2053" t="str">
            <v>Ordas</v>
          </cell>
        </row>
        <row r="2054">
          <cell r="BT2054" t="str">
            <v>Orfalu</v>
          </cell>
        </row>
        <row r="2055">
          <cell r="BT2055" t="str">
            <v>Orfű</v>
          </cell>
        </row>
        <row r="2056">
          <cell r="BT2056" t="str">
            <v>Orgovány</v>
          </cell>
        </row>
        <row r="2057">
          <cell r="BT2057" t="str">
            <v>Ormándlak</v>
          </cell>
        </row>
        <row r="2058">
          <cell r="BT2058" t="str">
            <v>Ormosbánya</v>
          </cell>
        </row>
        <row r="2059">
          <cell r="BT2059" t="str">
            <v>Orosháza</v>
          </cell>
        </row>
        <row r="2060">
          <cell r="BT2060" t="str">
            <v>Oroszi</v>
          </cell>
        </row>
        <row r="2061">
          <cell r="BT2061" t="str">
            <v>Oroszlány</v>
          </cell>
        </row>
        <row r="2062">
          <cell r="BT2062" t="str">
            <v>Oroszló</v>
          </cell>
        </row>
        <row r="2063">
          <cell r="BT2063" t="str">
            <v>Orosztony</v>
          </cell>
        </row>
        <row r="2064">
          <cell r="BT2064" t="str">
            <v>Ortaháza</v>
          </cell>
        </row>
        <row r="2065">
          <cell r="BT2065" t="str">
            <v>Osli</v>
          </cell>
        </row>
        <row r="2066">
          <cell r="BT2066" t="str">
            <v>Ostffyasszonyfa</v>
          </cell>
        </row>
        <row r="2067">
          <cell r="BT2067" t="str">
            <v>Ostoros</v>
          </cell>
        </row>
        <row r="2068">
          <cell r="BT2068" t="str">
            <v>Oszkó</v>
          </cell>
        </row>
        <row r="2069">
          <cell r="BT2069" t="str">
            <v>Oszlár</v>
          </cell>
        </row>
        <row r="2070">
          <cell r="BT2070" t="str">
            <v>Osztopán</v>
          </cell>
        </row>
        <row r="2071">
          <cell r="BT2071" t="str">
            <v>Ózd</v>
          </cell>
        </row>
        <row r="2072">
          <cell r="BT2072" t="str">
            <v>Ózdfalu</v>
          </cell>
        </row>
        <row r="2073">
          <cell r="BT2073" t="str">
            <v>Ozmánbük</v>
          </cell>
        </row>
        <row r="2074">
          <cell r="BT2074" t="str">
            <v>Ozora</v>
          </cell>
        </row>
        <row r="2075">
          <cell r="BT2075" t="str">
            <v>Öcs</v>
          </cell>
        </row>
        <row r="2076">
          <cell r="BT2076" t="str">
            <v>Őcsény</v>
          </cell>
        </row>
        <row r="2077">
          <cell r="BT2077" t="str">
            <v>Öcsöd</v>
          </cell>
        </row>
        <row r="2078">
          <cell r="BT2078" t="str">
            <v>Ököritófülpös</v>
          </cell>
        </row>
        <row r="2079">
          <cell r="BT2079" t="str">
            <v>Ölbő</v>
          </cell>
        </row>
        <row r="2080">
          <cell r="BT2080" t="str">
            <v>Ömböly</v>
          </cell>
        </row>
        <row r="2081">
          <cell r="BT2081" t="str">
            <v>Őr</v>
          </cell>
        </row>
        <row r="2082">
          <cell r="BT2082" t="str">
            <v>Őrbottyán</v>
          </cell>
        </row>
        <row r="2083">
          <cell r="BT2083" t="str">
            <v>Öregcsertő</v>
          </cell>
        </row>
        <row r="2084">
          <cell r="BT2084" t="str">
            <v>Öreglak</v>
          </cell>
        </row>
        <row r="2085">
          <cell r="BT2085" t="str">
            <v>Őrhalom</v>
          </cell>
        </row>
        <row r="2086">
          <cell r="BT2086" t="str">
            <v>Őrimagyarósd</v>
          </cell>
        </row>
        <row r="2087">
          <cell r="BT2087" t="str">
            <v>Őriszentpéter</v>
          </cell>
        </row>
        <row r="2088">
          <cell r="BT2088" t="str">
            <v>Örkény</v>
          </cell>
        </row>
        <row r="2089">
          <cell r="BT2089" t="str">
            <v>Örményes</v>
          </cell>
        </row>
        <row r="2090">
          <cell r="BT2090" t="str">
            <v>Örménykút</v>
          </cell>
        </row>
        <row r="2091">
          <cell r="BT2091" t="str">
            <v>Őrtilos</v>
          </cell>
        </row>
        <row r="2092">
          <cell r="BT2092" t="str">
            <v>Örvényes</v>
          </cell>
        </row>
        <row r="2093">
          <cell r="BT2093" t="str">
            <v>Ősagárd</v>
          </cell>
        </row>
        <row r="2094">
          <cell r="BT2094" t="str">
            <v>Ősi</v>
          </cell>
        </row>
        <row r="2095">
          <cell r="BT2095" t="str">
            <v>Öskü</v>
          </cell>
        </row>
        <row r="2096">
          <cell r="BT2096" t="str">
            <v>Öttevény</v>
          </cell>
        </row>
        <row r="2097">
          <cell r="BT2097" t="str">
            <v>Öttömös</v>
          </cell>
        </row>
        <row r="2098">
          <cell r="BT2098" t="str">
            <v>Ötvöskónyi</v>
          </cell>
        </row>
        <row r="2099">
          <cell r="BT2099" t="str">
            <v>Pácin</v>
          </cell>
        </row>
        <row r="2100">
          <cell r="BT2100" t="str">
            <v>Pacsa</v>
          </cell>
        </row>
        <row r="2101">
          <cell r="BT2101" t="str">
            <v>Pácsony</v>
          </cell>
        </row>
        <row r="2102">
          <cell r="BT2102" t="str">
            <v>Padár</v>
          </cell>
        </row>
        <row r="2103">
          <cell r="BT2103" t="str">
            <v>Páhi</v>
          </cell>
        </row>
        <row r="2104">
          <cell r="BT2104" t="str">
            <v>Páka</v>
          </cell>
        </row>
        <row r="2105">
          <cell r="BT2105" t="str">
            <v>Pakod</v>
          </cell>
        </row>
        <row r="2106">
          <cell r="BT2106" t="str">
            <v>Pákozd</v>
          </cell>
        </row>
        <row r="2107">
          <cell r="BT2107" t="str">
            <v>Paks</v>
          </cell>
        </row>
        <row r="2108">
          <cell r="BT2108" t="str">
            <v>Palé</v>
          </cell>
        </row>
        <row r="2109">
          <cell r="BT2109" t="str">
            <v>Pálfa</v>
          </cell>
        </row>
        <row r="2110">
          <cell r="BT2110" t="str">
            <v>Pálfiszeg</v>
          </cell>
        </row>
        <row r="2111">
          <cell r="BT2111" t="str">
            <v>Pálháza</v>
          </cell>
        </row>
        <row r="2112">
          <cell r="BT2112" t="str">
            <v>Páli</v>
          </cell>
        </row>
        <row r="2113">
          <cell r="BT2113" t="str">
            <v>Palkonya</v>
          </cell>
        </row>
        <row r="2114">
          <cell r="BT2114" t="str">
            <v>Pálmajor</v>
          </cell>
        </row>
        <row r="2115">
          <cell r="BT2115" t="str">
            <v>Pálmonostora</v>
          </cell>
        </row>
        <row r="2116">
          <cell r="BT2116" t="str">
            <v>Pálosvörösmart</v>
          </cell>
        </row>
        <row r="2117">
          <cell r="BT2117" t="str">
            <v>Palotabozsok</v>
          </cell>
        </row>
        <row r="2118">
          <cell r="BT2118" t="str">
            <v>Palotás</v>
          </cell>
        </row>
        <row r="2119">
          <cell r="BT2119" t="str">
            <v>Paloznak</v>
          </cell>
        </row>
        <row r="2120">
          <cell r="BT2120" t="str">
            <v>Pamlény</v>
          </cell>
        </row>
        <row r="2121">
          <cell r="BT2121" t="str">
            <v>Pamuk</v>
          </cell>
        </row>
        <row r="2122">
          <cell r="BT2122" t="str">
            <v>Pánd</v>
          </cell>
        </row>
        <row r="2123">
          <cell r="BT2123" t="str">
            <v>Pankasz</v>
          </cell>
        </row>
        <row r="2124">
          <cell r="BT2124" t="str">
            <v>Pannonhalma</v>
          </cell>
        </row>
        <row r="2125">
          <cell r="BT2125" t="str">
            <v>Pányok</v>
          </cell>
        </row>
        <row r="2126">
          <cell r="BT2126" t="str">
            <v>Panyola</v>
          </cell>
        </row>
        <row r="2127">
          <cell r="BT2127" t="str">
            <v>Pap</v>
          </cell>
        </row>
        <row r="2128">
          <cell r="BT2128" t="str">
            <v>Pápa</v>
          </cell>
        </row>
        <row r="2129">
          <cell r="BT2129" t="str">
            <v>Pápadereske</v>
          </cell>
        </row>
        <row r="2130">
          <cell r="BT2130" t="str">
            <v>Pápakovácsi</v>
          </cell>
        </row>
        <row r="2131">
          <cell r="BT2131" t="str">
            <v>Pápasalamon</v>
          </cell>
        </row>
        <row r="2132">
          <cell r="BT2132" t="str">
            <v>Pápateszér</v>
          </cell>
        </row>
        <row r="2133">
          <cell r="BT2133" t="str">
            <v>Papkeszi</v>
          </cell>
        </row>
        <row r="2134">
          <cell r="BT2134" t="str">
            <v>Pápoc</v>
          </cell>
        </row>
        <row r="2135">
          <cell r="BT2135" t="str">
            <v>Papos</v>
          </cell>
        </row>
        <row r="2136">
          <cell r="BT2136" t="str">
            <v>Páprád</v>
          </cell>
        </row>
        <row r="2137">
          <cell r="BT2137" t="str">
            <v>Parád</v>
          </cell>
        </row>
        <row r="2138">
          <cell r="BT2138" t="str">
            <v>Parádsasvár</v>
          </cell>
        </row>
        <row r="2139">
          <cell r="BT2139" t="str">
            <v>Parasznya</v>
          </cell>
        </row>
        <row r="2140">
          <cell r="BT2140" t="str">
            <v>Pári</v>
          </cell>
        </row>
        <row r="2141">
          <cell r="BT2141" t="str">
            <v>Paszab</v>
          </cell>
        </row>
        <row r="2142">
          <cell r="BT2142" t="str">
            <v>Pásztó</v>
          </cell>
        </row>
        <row r="2143">
          <cell r="BT2143" t="str">
            <v>Pásztori</v>
          </cell>
        </row>
        <row r="2144">
          <cell r="BT2144" t="str">
            <v>Pat</v>
          </cell>
        </row>
        <row r="2145">
          <cell r="BT2145" t="str">
            <v>Patak</v>
          </cell>
        </row>
        <row r="2146">
          <cell r="BT2146" t="str">
            <v>Patalom</v>
          </cell>
        </row>
        <row r="2147">
          <cell r="BT2147" t="str">
            <v>Patapoklosi</v>
          </cell>
        </row>
        <row r="2148">
          <cell r="BT2148" t="str">
            <v>Patca</v>
          </cell>
        </row>
        <row r="2149">
          <cell r="BT2149" t="str">
            <v>Pátka</v>
          </cell>
        </row>
        <row r="2150">
          <cell r="BT2150" t="str">
            <v>Patosfa</v>
          </cell>
        </row>
        <row r="2151">
          <cell r="BT2151" t="str">
            <v>Pátroha</v>
          </cell>
        </row>
        <row r="2152">
          <cell r="BT2152" t="str">
            <v>Patvarc</v>
          </cell>
        </row>
        <row r="2153">
          <cell r="BT2153" t="str">
            <v>Páty</v>
          </cell>
        </row>
        <row r="2154">
          <cell r="BT2154" t="str">
            <v>Pátyod</v>
          </cell>
        </row>
        <row r="2155">
          <cell r="BT2155" t="str">
            <v>Pázmánd</v>
          </cell>
        </row>
        <row r="2156">
          <cell r="BT2156" t="str">
            <v>Pázmándfalu</v>
          </cell>
        </row>
        <row r="2157">
          <cell r="BT2157" t="str">
            <v>Pécel</v>
          </cell>
        </row>
        <row r="2158">
          <cell r="BT2158" t="str">
            <v>Pecöl</v>
          </cell>
        </row>
        <row r="2159">
          <cell r="BT2159" t="str">
            <v>Pécs</v>
          </cell>
        </row>
        <row r="2160">
          <cell r="BT2160" t="str">
            <v>Pécsbagota</v>
          </cell>
        </row>
        <row r="2161">
          <cell r="BT2161" t="str">
            <v>Pécsdevecser</v>
          </cell>
        </row>
        <row r="2162">
          <cell r="BT2162" t="str">
            <v>Pécsely</v>
          </cell>
        </row>
        <row r="2163">
          <cell r="BT2163" t="str">
            <v>Pécsudvard</v>
          </cell>
        </row>
        <row r="2164">
          <cell r="BT2164" t="str">
            <v>Pécsvárad</v>
          </cell>
        </row>
        <row r="2165">
          <cell r="BT2165" t="str">
            <v>Pellérd</v>
          </cell>
        </row>
        <row r="2166">
          <cell r="BT2166" t="str">
            <v>Pély</v>
          </cell>
        </row>
        <row r="2167">
          <cell r="BT2167" t="str">
            <v>Penc</v>
          </cell>
        </row>
        <row r="2168">
          <cell r="BT2168" t="str">
            <v>Penészlek</v>
          </cell>
        </row>
        <row r="2169">
          <cell r="BT2169" t="str">
            <v>Pénzesgyőr</v>
          </cell>
        </row>
        <row r="2170">
          <cell r="BT2170" t="str">
            <v>Penyige</v>
          </cell>
        </row>
        <row r="2171">
          <cell r="BT2171" t="str">
            <v>Pér</v>
          </cell>
        </row>
        <row r="2172">
          <cell r="BT2172" t="str">
            <v>Perbál</v>
          </cell>
        </row>
        <row r="2173">
          <cell r="BT2173" t="str">
            <v>Pere</v>
          </cell>
        </row>
        <row r="2174">
          <cell r="BT2174" t="str">
            <v>Perecse</v>
          </cell>
        </row>
        <row r="2175">
          <cell r="BT2175" t="str">
            <v>Pereked</v>
          </cell>
        </row>
        <row r="2176">
          <cell r="BT2176" t="str">
            <v>Perenye</v>
          </cell>
        </row>
        <row r="2177">
          <cell r="BT2177" t="str">
            <v>Peresznye</v>
          </cell>
        </row>
        <row r="2178">
          <cell r="BT2178" t="str">
            <v>Pereszteg</v>
          </cell>
        </row>
        <row r="2179">
          <cell r="BT2179" t="str">
            <v>Perkáta</v>
          </cell>
        </row>
        <row r="2180">
          <cell r="BT2180" t="str">
            <v>Perkupa</v>
          </cell>
        </row>
        <row r="2181">
          <cell r="BT2181" t="str">
            <v>Perőcsény</v>
          </cell>
        </row>
        <row r="2182">
          <cell r="BT2182" t="str">
            <v>Peterd</v>
          </cell>
        </row>
        <row r="2183">
          <cell r="BT2183" t="str">
            <v>Péterhida</v>
          </cell>
        </row>
        <row r="2184">
          <cell r="BT2184" t="str">
            <v>Péteri</v>
          </cell>
        </row>
        <row r="2185">
          <cell r="BT2185" t="str">
            <v>Pétervására</v>
          </cell>
        </row>
        <row r="2186">
          <cell r="BT2186" t="str">
            <v>Pétfürdő</v>
          </cell>
        </row>
        <row r="2187">
          <cell r="BT2187" t="str">
            <v>Pethőhenye</v>
          </cell>
        </row>
        <row r="2188">
          <cell r="BT2188" t="str">
            <v>Petneháza</v>
          </cell>
        </row>
        <row r="2189">
          <cell r="BT2189" t="str">
            <v>Petőfibánya</v>
          </cell>
        </row>
        <row r="2190">
          <cell r="BT2190" t="str">
            <v>Petőfiszállás</v>
          </cell>
        </row>
        <row r="2191">
          <cell r="BT2191" t="str">
            <v>Petőháza</v>
          </cell>
        </row>
        <row r="2192">
          <cell r="BT2192" t="str">
            <v>Petőmihályfa</v>
          </cell>
        </row>
        <row r="2193">
          <cell r="BT2193" t="str">
            <v>Petrikeresztúr</v>
          </cell>
        </row>
        <row r="2194">
          <cell r="BT2194" t="str">
            <v>Petrivente</v>
          </cell>
        </row>
        <row r="2195">
          <cell r="BT2195" t="str">
            <v>Pettend</v>
          </cell>
        </row>
        <row r="2196">
          <cell r="BT2196" t="str">
            <v>Piliny</v>
          </cell>
        </row>
        <row r="2197">
          <cell r="BT2197" t="str">
            <v>Pilis</v>
          </cell>
        </row>
        <row r="2198">
          <cell r="BT2198" t="str">
            <v>Pilisborosjenő</v>
          </cell>
        </row>
        <row r="2199">
          <cell r="BT2199" t="str">
            <v>Piliscsaba</v>
          </cell>
        </row>
        <row r="2200">
          <cell r="BT2200" t="str">
            <v>Piliscsév</v>
          </cell>
        </row>
        <row r="2201">
          <cell r="BT2201" t="str">
            <v>Pilisjászfalu</v>
          </cell>
        </row>
        <row r="2202">
          <cell r="BT2202" t="str">
            <v>Pilismarót</v>
          </cell>
        </row>
        <row r="2203">
          <cell r="BT2203" t="str">
            <v>Pilisvörösvár</v>
          </cell>
        </row>
        <row r="2204">
          <cell r="BT2204" t="str">
            <v>Pilisszántó</v>
          </cell>
        </row>
        <row r="2205">
          <cell r="BT2205" t="str">
            <v>Pilisszentiván</v>
          </cell>
        </row>
        <row r="2206">
          <cell r="BT2206" t="str">
            <v>Pilisszentkereszt</v>
          </cell>
        </row>
        <row r="2207">
          <cell r="BT2207" t="str">
            <v>Pilisszentlászló</v>
          </cell>
        </row>
        <row r="2208">
          <cell r="BT2208" t="str">
            <v>Pincehely</v>
          </cell>
        </row>
        <row r="2209">
          <cell r="BT2209" t="str">
            <v>Pinkamindszent</v>
          </cell>
        </row>
        <row r="2210">
          <cell r="BT2210" t="str">
            <v>Pinnye</v>
          </cell>
        </row>
        <row r="2211">
          <cell r="BT2211" t="str">
            <v>Piricse</v>
          </cell>
        </row>
        <row r="2212">
          <cell r="BT2212" t="str">
            <v>Pirtó</v>
          </cell>
        </row>
        <row r="2213">
          <cell r="BT2213" t="str">
            <v>Piskó</v>
          </cell>
        </row>
        <row r="2214">
          <cell r="BT2214" t="str">
            <v>Pitvaros</v>
          </cell>
        </row>
        <row r="2215">
          <cell r="BT2215" t="str">
            <v>Pócsa</v>
          </cell>
        </row>
        <row r="2216">
          <cell r="BT2216" t="str">
            <v>Pocsaj</v>
          </cell>
        </row>
        <row r="2217">
          <cell r="BT2217" t="str">
            <v>Pócsmegyer</v>
          </cell>
        </row>
        <row r="2218">
          <cell r="BT2218" t="str">
            <v>Pócspetri</v>
          </cell>
        </row>
        <row r="2219">
          <cell r="BT2219" t="str">
            <v>Pogány</v>
          </cell>
        </row>
        <row r="2220">
          <cell r="BT2220" t="str">
            <v>Pogányszentpéter</v>
          </cell>
        </row>
        <row r="2221">
          <cell r="BT2221" t="str">
            <v>Pókaszepetk</v>
          </cell>
        </row>
        <row r="2222">
          <cell r="BT2222" t="str">
            <v>Polány</v>
          </cell>
        </row>
        <row r="2223">
          <cell r="BT2223" t="str">
            <v>Polgár</v>
          </cell>
        </row>
        <row r="2224">
          <cell r="BT2224" t="str">
            <v>Polgárdi</v>
          </cell>
        </row>
        <row r="2225">
          <cell r="BT2225" t="str">
            <v>Pomáz</v>
          </cell>
        </row>
        <row r="2226">
          <cell r="BT2226" t="str">
            <v>Porcsalma</v>
          </cell>
        </row>
        <row r="2227">
          <cell r="BT2227" t="str">
            <v>Pornóapáti</v>
          </cell>
        </row>
        <row r="2228">
          <cell r="BT2228" t="str">
            <v>Poroszló</v>
          </cell>
        </row>
        <row r="2229">
          <cell r="BT2229" t="str">
            <v>Porpác</v>
          </cell>
        </row>
        <row r="2230">
          <cell r="BT2230" t="str">
            <v>Porrog</v>
          </cell>
        </row>
        <row r="2231">
          <cell r="BT2231" t="str">
            <v>Porrogszentkirály</v>
          </cell>
        </row>
        <row r="2232">
          <cell r="BT2232" t="str">
            <v>Porrogszentpál</v>
          </cell>
        </row>
        <row r="2233">
          <cell r="BT2233" t="str">
            <v>Pórszombat</v>
          </cell>
        </row>
        <row r="2234">
          <cell r="BT2234" t="str">
            <v>Porva</v>
          </cell>
        </row>
        <row r="2235">
          <cell r="BT2235" t="str">
            <v>Pósfa</v>
          </cell>
        </row>
        <row r="2236">
          <cell r="BT2236" t="str">
            <v>Potony</v>
          </cell>
        </row>
        <row r="2237">
          <cell r="BT2237" t="str">
            <v>Potyond</v>
          </cell>
        </row>
        <row r="2238">
          <cell r="BT2238" t="str">
            <v>Pölöske</v>
          </cell>
        </row>
        <row r="2239">
          <cell r="BT2239" t="str">
            <v>Pölöskefő</v>
          </cell>
        </row>
        <row r="2240">
          <cell r="BT2240" t="str">
            <v>Pörböly</v>
          </cell>
        </row>
        <row r="2241">
          <cell r="BT2241" t="str">
            <v>Pördefölde</v>
          </cell>
        </row>
        <row r="2242">
          <cell r="BT2242" t="str">
            <v>Pötréte</v>
          </cell>
        </row>
        <row r="2243">
          <cell r="BT2243" t="str">
            <v>Prügy</v>
          </cell>
        </row>
        <row r="2244">
          <cell r="BT2244" t="str">
            <v>Pula</v>
          </cell>
        </row>
        <row r="2245">
          <cell r="BT2245" t="str">
            <v>Pusztaapáti</v>
          </cell>
        </row>
        <row r="2246">
          <cell r="BT2246" t="str">
            <v>Pusztaberki</v>
          </cell>
        </row>
        <row r="2247">
          <cell r="BT2247" t="str">
            <v>Pusztacsalád</v>
          </cell>
        </row>
        <row r="2248">
          <cell r="BT2248" t="str">
            <v>Pusztacsó</v>
          </cell>
        </row>
        <row r="2249">
          <cell r="BT2249" t="str">
            <v>Pusztadobos</v>
          </cell>
        </row>
        <row r="2250">
          <cell r="BT2250" t="str">
            <v>Pusztaederics</v>
          </cell>
        </row>
        <row r="2251">
          <cell r="BT2251" t="str">
            <v>Pusztafalu</v>
          </cell>
        </row>
        <row r="2252">
          <cell r="BT2252" t="str">
            <v>Pusztaföldvár</v>
          </cell>
        </row>
        <row r="2253">
          <cell r="BT2253" t="str">
            <v>Pusztahencse</v>
          </cell>
        </row>
        <row r="2254">
          <cell r="BT2254" t="str">
            <v>Pusztakovácsi</v>
          </cell>
        </row>
        <row r="2255">
          <cell r="BT2255" t="str">
            <v>Pusztamagyaród</v>
          </cell>
        </row>
        <row r="2256">
          <cell r="BT2256" t="str">
            <v>Pusztamérges</v>
          </cell>
        </row>
        <row r="2257">
          <cell r="BT2257" t="str">
            <v>Pusztamiske</v>
          </cell>
        </row>
        <row r="2258">
          <cell r="BT2258" t="str">
            <v>Pusztamonostor</v>
          </cell>
        </row>
        <row r="2259">
          <cell r="BT2259" t="str">
            <v>Pusztaottlaka</v>
          </cell>
        </row>
        <row r="2260">
          <cell r="BT2260" t="str">
            <v>Pusztaradvány</v>
          </cell>
        </row>
        <row r="2261">
          <cell r="BT2261" t="str">
            <v>Pusztaszabolcs</v>
          </cell>
        </row>
        <row r="2262">
          <cell r="BT2262" t="str">
            <v>Pusztaszemes</v>
          </cell>
        </row>
        <row r="2263">
          <cell r="BT2263" t="str">
            <v>Pusztaszentlászló</v>
          </cell>
        </row>
        <row r="2264">
          <cell r="BT2264" t="str">
            <v>Pusztaszer</v>
          </cell>
        </row>
        <row r="2265">
          <cell r="BT2265" t="str">
            <v>Pusztavacs</v>
          </cell>
        </row>
        <row r="2266">
          <cell r="BT2266" t="str">
            <v>Pusztavám</v>
          </cell>
        </row>
        <row r="2267">
          <cell r="BT2267" t="str">
            <v>Pusztazámor</v>
          </cell>
        </row>
        <row r="2268">
          <cell r="BT2268" t="str">
            <v>Putnok</v>
          </cell>
        </row>
        <row r="2269">
          <cell r="BT2269" t="str">
            <v>Püski</v>
          </cell>
        </row>
        <row r="2270">
          <cell r="BT2270" t="str">
            <v>Püspökhatvan</v>
          </cell>
        </row>
        <row r="2271">
          <cell r="BT2271" t="str">
            <v>Püspökladány</v>
          </cell>
        </row>
        <row r="2272">
          <cell r="BT2272" t="str">
            <v>Püspökmolnári</v>
          </cell>
        </row>
        <row r="2273">
          <cell r="BT2273" t="str">
            <v>Püspökszilágy</v>
          </cell>
        </row>
        <row r="2274">
          <cell r="BT2274" t="str">
            <v>Rábacsanak</v>
          </cell>
        </row>
        <row r="2275">
          <cell r="BT2275" t="str">
            <v>Rábacsécsény</v>
          </cell>
        </row>
        <row r="2276">
          <cell r="BT2276" t="str">
            <v>Rábagyarmat</v>
          </cell>
        </row>
        <row r="2277">
          <cell r="BT2277" t="str">
            <v>Rábahídvég</v>
          </cell>
        </row>
        <row r="2278">
          <cell r="BT2278" t="str">
            <v>Rábakecöl</v>
          </cell>
        </row>
        <row r="2279">
          <cell r="BT2279" t="str">
            <v>Rábapatona</v>
          </cell>
        </row>
        <row r="2280">
          <cell r="BT2280" t="str">
            <v>Rábapaty</v>
          </cell>
        </row>
        <row r="2281">
          <cell r="BT2281" t="str">
            <v>Rábapordány</v>
          </cell>
        </row>
        <row r="2282">
          <cell r="BT2282" t="str">
            <v>Rábasebes</v>
          </cell>
        </row>
        <row r="2283">
          <cell r="BT2283" t="str">
            <v>Rábaszentandrás</v>
          </cell>
        </row>
        <row r="2284">
          <cell r="BT2284" t="str">
            <v>Rábaszentmihály</v>
          </cell>
        </row>
        <row r="2285">
          <cell r="BT2285" t="str">
            <v>Rábaszentmiklós</v>
          </cell>
        </row>
        <row r="2286">
          <cell r="BT2286" t="str">
            <v>Rábatamási</v>
          </cell>
        </row>
        <row r="2287">
          <cell r="BT2287" t="str">
            <v>Rábatöttös</v>
          </cell>
        </row>
        <row r="2288">
          <cell r="BT2288" t="str">
            <v>Rábcakapi</v>
          </cell>
        </row>
        <row r="2289">
          <cell r="BT2289" t="str">
            <v>Rácalmás</v>
          </cell>
        </row>
        <row r="2290">
          <cell r="BT2290" t="str">
            <v>Ráckeresztúr</v>
          </cell>
        </row>
        <row r="2291">
          <cell r="BT2291" t="str">
            <v>Ráckeve</v>
          </cell>
        </row>
        <row r="2292">
          <cell r="BT2292" t="str">
            <v>Rád</v>
          </cell>
        </row>
        <row r="2293">
          <cell r="BT2293" t="str">
            <v>Rádfalva</v>
          </cell>
        </row>
        <row r="2294">
          <cell r="BT2294" t="str">
            <v>Rádóckölked</v>
          </cell>
        </row>
        <row r="2295">
          <cell r="BT2295" t="str">
            <v>Radostyán</v>
          </cell>
        </row>
        <row r="2296">
          <cell r="BT2296" t="str">
            <v>Ragály</v>
          </cell>
        </row>
        <row r="2297">
          <cell r="BT2297" t="str">
            <v>Rajka</v>
          </cell>
        </row>
        <row r="2298">
          <cell r="BT2298" t="str">
            <v>Rakaca</v>
          </cell>
        </row>
        <row r="2299">
          <cell r="BT2299" t="str">
            <v>Rakacaszend</v>
          </cell>
        </row>
        <row r="2300">
          <cell r="BT2300" t="str">
            <v>Rakamaz</v>
          </cell>
        </row>
        <row r="2301">
          <cell r="BT2301" t="str">
            <v>Rákóczibánya</v>
          </cell>
        </row>
        <row r="2302">
          <cell r="BT2302" t="str">
            <v>Rákóczifalva</v>
          </cell>
        </row>
        <row r="2303">
          <cell r="BT2303" t="str">
            <v>Rákócziújfalu</v>
          </cell>
        </row>
        <row r="2304">
          <cell r="BT2304" t="str">
            <v>Ráksi</v>
          </cell>
        </row>
        <row r="2305">
          <cell r="BT2305" t="str">
            <v>Ramocsa</v>
          </cell>
        </row>
        <row r="2306">
          <cell r="BT2306" t="str">
            <v>Ramocsaháza</v>
          </cell>
        </row>
        <row r="2307">
          <cell r="BT2307" t="str">
            <v>Rápolt</v>
          </cell>
        </row>
        <row r="2308">
          <cell r="BT2308" t="str">
            <v>Raposka</v>
          </cell>
        </row>
        <row r="2309">
          <cell r="BT2309" t="str">
            <v>Rásonysápberencs</v>
          </cell>
        </row>
        <row r="2310">
          <cell r="BT2310" t="str">
            <v>Rátka</v>
          </cell>
        </row>
        <row r="2311">
          <cell r="BT2311" t="str">
            <v>Rátót</v>
          </cell>
        </row>
        <row r="2312">
          <cell r="BT2312" t="str">
            <v>Ravazd</v>
          </cell>
        </row>
        <row r="2313">
          <cell r="BT2313" t="str">
            <v>Recsk</v>
          </cell>
        </row>
        <row r="2314">
          <cell r="BT2314" t="str">
            <v>Réde</v>
          </cell>
        </row>
        <row r="2315">
          <cell r="BT2315" t="str">
            <v>Rédics</v>
          </cell>
        </row>
        <row r="2316">
          <cell r="BT2316" t="str">
            <v>Regéc</v>
          </cell>
        </row>
        <row r="2317">
          <cell r="BT2317" t="str">
            <v>Regenye</v>
          </cell>
        </row>
        <row r="2318">
          <cell r="BT2318" t="str">
            <v>Regöly</v>
          </cell>
        </row>
        <row r="2319">
          <cell r="BT2319" t="str">
            <v>Rém</v>
          </cell>
        </row>
        <row r="2320">
          <cell r="BT2320" t="str">
            <v>Remeteszőlős</v>
          </cell>
        </row>
        <row r="2321">
          <cell r="BT2321" t="str">
            <v>Répáshuta</v>
          </cell>
        </row>
        <row r="2322">
          <cell r="BT2322" t="str">
            <v>Répcelak</v>
          </cell>
        </row>
        <row r="2323">
          <cell r="BT2323" t="str">
            <v>Répceszemere</v>
          </cell>
        </row>
        <row r="2324">
          <cell r="BT2324" t="str">
            <v>Répceszentgyörgy</v>
          </cell>
        </row>
        <row r="2325">
          <cell r="BT2325" t="str">
            <v>Répcevis</v>
          </cell>
        </row>
        <row r="2326">
          <cell r="BT2326" t="str">
            <v>Resznek</v>
          </cell>
        </row>
        <row r="2327">
          <cell r="BT2327" t="str">
            <v>Rétalap</v>
          </cell>
        </row>
        <row r="2328">
          <cell r="BT2328" t="str">
            <v>Rétközberencs</v>
          </cell>
        </row>
        <row r="2329">
          <cell r="BT2329" t="str">
            <v>Rétság</v>
          </cell>
        </row>
        <row r="2330">
          <cell r="BT2330" t="str">
            <v>Révfülöp</v>
          </cell>
        </row>
        <row r="2331">
          <cell r="BT2331" t="str">
            <v>Révleányvár</v>
          </cell>
        </row>
        <row r="2332">
          <cell r="BT2332" t="str">
            <v>Rezi</v>
          </cell>
        </row>
        <row r="2333">
          <cell r="BT2333" t="str">
            <v>Ricse</v>
          </cell>
        </row>
        <row r="2334">
          <cell r="BT2334" t="str">
            <v>Rigács</v>
          </cell>
        </row>
        <row r="2335">
          <cell r="BT2335" t="str">
            <v>Rigyác</v>
          </cell>
        </row>
        <row r="2336">
          <cell r="BT2336" t="str">
            <v>Rimóc</v>
          </cell>
        </row>
        <row r="2337">
          <cell r="BT2337" t="str">
            <v>Rinyabesenyő</v>
          </cell>
        </row>
        <row r="2338">
          <cell r="BT2338" t="str">
            <v>Rinyakovácsi</v>
          </cell>
        </row>
        <row r="2339">
          <cell r="BT2339" t="str">
            <v>Rinyaszentkirály</v>
          </cell>
        </row>
        <row r="2340">
          <cell r="BT2340" t="str">
            <v>Rinyaújlak</v>
          </cell>
        </row>
        <row r="2341">
          <cell r="BT2341" t="str">
            <v>Rinyaújnép</v>
          </cell>
        </row>
        <row r="2342">
          <cell r="BT2342" t="str">
            <v>Rohod</v>
          </cell>
        </row>
        <row r="2343">
          <cell r="BT2343" t="str">
            <v>Románd</v>
          </cell>
        </row>
        <row r="2344">
          <cell r="BT2344" t="str">
            <v>Romhány</v>
          </cell>
        </row>
        <row r="2345">
          <cell r="BT2345" t="str">
            <v>Romonya</v>
          </cell>
        </row>
        <row r="2346">
          <cell r="BT2346" t="str">
            <v>Rózsafa</v>
          </cell>
        </row>
        <row r="2347">
          <cell r="BT2347" t="str">
            <v>Rozsály</v>
          </cell>
        </row>
        <row r="2348">
          <cell r="BT2348" t="str">
            <v>Rózsaszentmárton</v>
          </cell>
        </row>
        <row r="2349">
          <cell r="BT2349" t="str">
            <v>Röjtökmuzsaj</v>
          </cell>
        </row>
        <row r="2350">
          <cell r="BT2350" t="str">
            <v>Rönök</v>
          </cell>
        </row>
        <row r="2351">
          <cell r="BT2351" t="str">
            <v>Röszke</v>
          </cell>
        </row>
        <row r="2352">
          <cell r="BT2352" t="str">
            <v>Rudabánya</v>
          </cell>
        </row>
        <row r="2353">
          <cell r="BT2353" t="str">
            <v>Rudolftelep</v>
          </cell>
        </row>
        <row r="2354">
          <cell r="BT2354" t="str">
            <v>Rum</v>
          </cell>
        </row>
        <row r="2355">
          <cell r="BT2355" t="str">
            <v>Ruzsa</v>
          </cell>
        </row>
        <row r="2356">
          <cell r="BT2356" t="str">
            <v>Ságújfalu</v>
          </cell>
        </row>
        <row r="2357">
          <cell r="BT2357" t="str">
            <v>Ságvár</v>
          </cell>
        </row>
        <row r="2358">
          <cell r="BT2358" t="str">
            <v>Sajóbábony</v>
          </cell>
        </row>
        <row r="2359">
          <cell r="BT2359" t="str">
            <v>Sajóecseg</v>
          </cell>
        </row>
        <row r="2360">
          <cell r="BT2360" t="str">
            <v>Sajógalgóc</v>
          </cell>
        </row>
        <row r="2361">
          <cell r="BT2361" t="str">
            <v>Sajóhídvég</v>
          </cell>
        </row>
        <row r="2362">
          <cell r="BT2362" t="str">
            <v>Sajóivánka</v>
          </cell>
        </row>
        <row r="2363">
          <cell r="BT2363" t="str">
            <v>Sajókápolna</v>
          </cell>
        </row>
        <row r="2364">
          <cell r="BT2364" t="str">
            <v>Sajókaza</v>
          </cell>
        </row>
        <row r="2365">
          <cell r="BT2365" t="str">
            <v>Sajókeresztúr</v>
          </cell>
        </row>
        <row r="2366">
          <cell r="BT2366" t="str">
            <v>Sajólád</v>
          </cell>
        </row>
        <row r="2367">
          <cell r="BT2367" t="str">
            <v>Sajólászlófalva</v>
          </cell>
        </row>
        <row r="2368">
          <cell r="BT2368" t="str">
            <v>Sajómercse</v>
          </cell>
        </row>
        <row r="2369">
          <cell r="BT2369" t="str">
            <v>Sajónémeti</v>
          </cell>
        </row>
        <row r="2370">
          <cell r="BT2370" t="str">
            <v>Sajóörös</v>
          </cell>
        </row>
        <row r="2371">
          <cell r="BT2371" t="str">
            <v>Sajópálfala</v>
          </cell>
        </row>
        <row r="2372">
          <cell r="BT2372" t="str">
            <v>Sajópetri</v>
          </cell>
        </row>
        <row r="2373">
          <cell r="BT2373" t="str">
            <v>Sajópüspöki</v>
          </cell>
        </row>
        <row r="2374">
          <cell r="BT2374" t="str">
            <v>Sajósenye</v>
          </cell>
        </row>
        <row r="2375">
          <cell r="BT2375" t="str">
            <v>Sajószentpéter</v>
          </cell>
        </row>
        <row r="2376">
          <cell r="BT2376" t="str">
            <v>Sajószöged</v>
          </cell>
        </row>
        <row r="2377">
          <cell r="BT2377" t="str">
            <v>Sajóvámos</v>
          </cell>
        </row>
        <row r="2378">
          <cell r="BT2378" t="str">
            <v>Sajóvelezd</v>
          </cell>
        </row>
        <row r="2379">
          <cell r="BT2379" t="str">
            <v>Sajtoskál</v>
          </cell>
        </row>
        <row r="2380">
          <cell r="BT2380" t="str">
            <v>Salföld</v>
          </cell>
        </row>
        <row r="2381">
          <cell r="BT2381" t="str">
            <v>Salgótarján</v>
          </cell>
        </row>
        <row r="2382">
          <cell r="BT2382" t="str">
            <v>Salköveskút</v>
          </cell>
        </row>
        <row r="2383">
          <cell r="BT2383" t="str">
            <v>Salomvár</v>
          </cell>
        </row>
        <row r="2384">
          <cell r="BT2384" t="str">
            <v>Sály</v>
          </cell>
        </row>
        <row r="2385">
          <cell r="BT2385" t="str">
            <v>Sámod</v>
          </cell>
        </row>
        <row r="2386">
          <cell r="BT2386" t="str">
            <v>Sámsonháza</v>
          </cell>
        </row>
        <row r="2387">
          <cell r="BT2387" t="str">
            <v>Sand</v>
          </cell>
        </row>
        <row r="2388">
          <cell r="BT2388" t="str">
            <v>Sándorfalva</v>
          </cell>
        </row>
        <row r="2389">
          <cell r="BT2389" t="str">
            <v>Sántos</v>
          </cell>
        </row>
        <row r="2390">
          <cell r="BT2390" t="str">
            <v>Sáp</v>
          </cell>
        </row>
        <row r="2391">
          <cell r="BT2391" t="str">
            <v>Sáránd</v>
          </cell>
        </row>
        <row r="2392">
          <cell r="BT2392" t="str">
            <v>Sárazsadány</v>
          </cell>
        </row>
        <row r="2393">
          <cell r="BT2393" t="str">
            <v>Sárbogárd</v>
          </cell>
        </row>
        <row r="2394">
          <cell r="BT2394" t="str">
            <v>Sáregres</v>
          </cell>
        </row>
        <row r="2395">
          <cell r="BT2395" t="str">
            <v>Sárfimizdó</v>
          </cell>
        </row>
        <row r="2396">
          <cell r="BT2396" t="str">
            <v>Sárhida</v>
          </cell>
        </row>
        <row r="2397">
          <cell r="BT2397" t="str">
            <v>Sárisáp</v>
          </cell>
        </row>
        <row r="2398">
          <cell r="BT2398" t="str">
            <v>Sarkad</v>
          </cell>
        </row>
        <row r="2399">
          <cell r="BT2399" t="str">
            <v>Sarkadkeresztúr</v>
          </cell>
        </row>
        <row r="2400">
          <cell r="BT2400" t="str">
            <v>Sárkeresztes</v>
          </cell>
        </row>
        <row r="2401">
          <cell r="BT2401" t="str">
            <v>Sárkeresztúr</v>
          </cell>
        </row>
        <row r="2402">
          <cell r="BT2402" t="str">
            <v>Sárkeszi</v>
          </cell>
        </row>
        <row r="2403">
          <cell r="BT2403" t="str">
            <v>Sármellék</v>
          </cell>
        </row>
        <row r="2404">
          <cell r="BT2404" t="str">
            <v>Sárok</v>
          </cell>
        </row>
        <row r="2405">
          <cell r="BT2405" t="str">
            <v>Sárosd</v>
          </cell>
        </row>
        <row r="2406">
          <cell r="BT2406" t="str">
            <v>Sárospatak</v>
          </cell>
        </row>
        <row r="2407">
          <cell r="BT2407" t="str">
            <v>Sárpilis</v>
          </cell>
        </row>
        <row r="2408">
          <cell r="BT2408" t="str">
            <v>Sárrétudvari</v>
          </cell>
        </row>
        <row r="2409">
          <cell r="BT2409" t="str">
            <v>Sarród</v>
          </cell>
        </row>
        <row r="2410">
          <cell r="BT2410" t="str">
            <v>Sárszentágota</v>
          </cell>
        </row>
        <row r="2411">
          <cell r="BT2411" t="str">
            <v>Sárszentlőrinc</v>
          </cell>
        </row>
        <row r="2412">
          <cell r="BT2412" t="str">
            <v>Sárszentmihály</v>
          </cell>
        </row>
        <row r="2413">
          <cell r="BT2413" t="str">
            <v>Sarud</v>
          </cell>
        </row>
        <row r="2414">
          <cell r="BT2414" t="str">
            <v>Sárvár</v>
          </cell>
        </row>
        <row r="2415">
          <cell r="BT2415" t="str">
            <v>Sásd</v>
          </cell>
        </row>
        <row r="2416">
          <cell r="BT2416" t="str">
            <v>Sáska</v>
          </cell>
        </row>
        <row r="2417">
          <cell r="BT2417" t="str">
            <v>Sáta</v>
          </cell>
        </row>
        <row r="2418">
          <cell r="BT2418" t="str">
            <v>Sátoraljaújhely</v>
          </cell>
        </row>
        <row r="2419">
          <cell r="BT2419" t="str">
            <v>Sátorhely</v>
          </cell>
        </row>
        <row r="2420">
          <cell r="BT2420" t="str">
            <v>Sávoly</v>
          </cell>
        </row>
        <row r="2421">
          <cell r="BT2421" t="str">
            <v>Sé</v>
          </cell>
        </row>
        <row r="2422">
          <cell r="BT2422" t="str">
            <v>Segesd</v>
          </cell>
        </row>
        <row r="2423">
          <cell r="BT2423" t="str">
            <v>Selyeb</v>
          </cell>
        </row>
        <row r="2424">
          <cell r="BT2424" t="str">
            <v>Sellye</v>
          </cell>
        </row>
        <row r="2425">
          <cell r="BT2425" t="str">
            <v>Semjén</v>
          </cell>
        </row>
        <row r="2426">
          <cell r="BT2426" t="str">
            <v>Semjénháza</v>
          </cell>
        </row>
        <row r="2427">
          <cell r="BT2427" t="str">
            <v>Sénye</v>
          </cell>
        </row>
        <row r="2428">
          <cell r="BT2428" t="str">
            <v>Sényő</v>
          </cell>
        </row>
        <row r="2429">
          <cell r="BT2429" t="str">
            <v>Seregélyes</v>
          </cell>
        </row>
        <row r="2430">
          <cell r="BT2430" t="str">
            <v>Serényfalva</v>
          </cell>
        </row>
        <row r="2431">
          <cell r="BT2431" t="str">
            <v>Sérsekszőlős</v>
          </cell>
        </row>
        <row r="2432">
          <cell r="BT2432" t="str">
            <v>Sikátor</v>
          </cell>
        </row>
        <row r="2433">
          <cell r="BT2433" t="str">
            <v>Siklós</v>
          </cell>
        </row>
        <row r="2434">
          <cell r="BT2434" t="str">
            <v>Siklósbodony</v>
          </cell>
        </row>
        <row r="2435">
          <cell r="BT2435" t="str">
            <v>Siklósnagyfalu</v>
          </cell>
        </row>
        <row r="2436">
          <cell r="BT2436" t="str">
            <v>Sima</v>
          </cell>
        </row>
        <row r="2437">
          <cell r="BT2437" t="str">
            <v>Simaság</v>
          </cell>
        </row>
        <row r="2438">
          <cell r="BT2438" t="str">
            <v>Simonfa</v>
          </cell>
        </row>
        <row r="2439">
          <cell r="BT2439" t="str">
            <v>Simontornya</v>
          </cell>
        </row>
        <row r="2440">
          <cell r="BT2440" t="str">
            <v>Sióagárd</v>
          </cell>
        </row>
        <row r="2441">
          <cell r="BT2441" t="str">
            <v>Siófok</v>
          </cell>
        </row>
        <row r="2442">
          <cell r="BT2442" t="str">
            <v>Siójut</v>
          </cell>
        </row>
        <row r="2443">
          <cell r="BT2443" t="str">
            <v>Sirok</v>
          </cell>
        </row>
        <row r="2444">
          <cell r="BT2444" t="str">
            <v>Sitke</v>
          </cell>
        </row>
        <row r="2445">
          <cell r="BT2445" t="str">
            <v>Sobor</v>
          </cell>
        </row>
        <row r="2446">
          <cell r="BT2446" t="str">
            <v>Sokorópátka</v>
          </cell>
        </row>
        <row r="2447">
          <cell r="BT2447" t="str">
            <v>Solt</v>
          </cell>
        </row>
        <row r="2448">
          <cell r="BT2448" t="str">
            <v>Soltszentimre</v>
          </cell>
        </row>
        <row r="2449">
          <cell r="BT2449" t="str">
            <v>Soltvadkert</v>
          </cell>
        </row>
        <row r="2450">
          <cell r="BT2450" t="str">
            <v>Sóly</v>
          </cell>
        </row>
        <row r="2451">
          <cell r="BT2451" t="str">
            <v>Solymár</v>
          </cell>
        </row>
        <row r="2452">
          <cell r="BT2452" t="str">
            <v>Som</v>
          </cell>
        </row>
        <row r="2453">
          <cell r="BT2453" t="str">
            <v>Somberek</v>
          </cell>
        </row>
        <row r="2454">
          <cell r="BT2454" t="str">
            <v>Somlójenő</v>
          </cell>
        </row>
        <row r="2455">
          <cell r="BT2455" t="str">
            <v>Somlószőlős</v>
          </cell>
        </row>
        <row r="2456">
          <cell r="BT2456" t="str">
            <v>Somlóvásárhely</v>
          </cell>
        </row>
        <row r="2457">
          <cell r="BT2457" t="str">
            <v>Somlóvecse</v>
          </cell>
        </row>
        <row r="2458">
          <cell r="BT2458" t="str">
            <v>Somodor</v>
          </cell>
        </row>
        <row r="2459">
          <cell r="BT2459" t="str">
            <v>Somogyacsa</v>
          </cell>
        </row>
        <row r="2460">
          <cell r="BT2460" t="str">
            <v>Somogyapáti</v>
          </cell>
        </row>
        <row r="2461">
          <cell r="BT2461" t="str">
            <v>Somogyaracs</v>
          </cell>
        </row>
        <row r="2462">
          <cell r="BT2462" t="str">
            <v>Somogyaszaló</v>
          </cell>
        </row>
        <row r="2463">
          <cell r="BT2463" t="str">
            <v>Somogybabod</v>
          </cell>
        </row>
        <row r="2464">
          <cell r="BT2464" t="str">
            <v>Somogybükkösd</v>
          </cell>
        </row>
        <row r="2465">
          <cell r="BT2465" t="str">
            <v>Somogycsicsó</v>
          </cell>
        </row>
        <row r="2466">
          <cell r="BT2466" t="str">
            <v>Somogydöröcske</v>
          </cell>
        </row>
        <row r="2467">
          <cell r="BT2467" t="str">
            <v>Somogyegres</v>
          </cell>
        </row>
        <row r="2468">
          <cell r="BT2468" t="str">
            <v>Somogyfajsz</v>
          </cell>
        </row>
        <row r="2469">
          <cell r="BT2469" t="str">
            <v>Somogygeszti</v>
          </cell>
        </row>
        <row r="2470">
          <cell r="BT2470" t="str">
            <v>Somogyhárságy</v>
          </cell>
        </row>
        <row r="2471">
          <cell r="BT2471" t="str">
            <v>Somogyhatvan</v>
          </cell>
        </row>
        <row r="2472">
          <cell r="BT2472" t="str">
            <v>Somogyjád</v>
          </cell>
        </row>
        <row r="2473">
          <cell r="BT2473" t="str">
            <v>Somogymeggyes</v>
          </cell>
        </row>
        <row r="2474">
          <cell r="BT2474" t="str">
            <v>Somogysámson</v>
          </cell>
        </row>
        <row r="2475">
          <cell r="BT2475" t="str">
            <v>Somogysárd</v>
          </cell>
        </row>
        <row r="2476">
          <cell r="BT2476" t="str">
            <v>Somogysimonyi</v>
          </cell>
        </row>
        <row r="2477">
          <cell r="BT2477" t="str">
            <v>Somogyszentpál</v>
          </cell>
        </row>
        <row r="2478">
          <cell r="BT2478" t="str">
            <v>Somogyszil</v>
          </cell>
        </row>
        <row r="2479">
          <cell r="BT2479" t="str">
            <v>Somogyszob</v>
          </cell>
        </row>
        <row r="2480">
          <cell r="BT2480" t="str">
            <v>Somogytúr</v>
          </cell>
        </row>
        <row r="2481">
          <cell r="BT2481" t="str">
            <v>Somogyudvarhely</v>
          </cell>
        </row>
        <row r="2482">
          <cell r="BT2482" t="str">
            <v>Somogyvámos</v>
          </cell>
        </row>
        <row r="2483">
          <cell r="BT2483" t="str">
            <v>Somogyvár</v>
          </cell>
        </row>
        <row r="2484">
          <cell r="BT2484" t="str">
            <v>Somogyviszló</v>
          </cell>
        </row>
        <row r="2485">
          <cell r="BT2485" t="str">
            <v>Somogyzsitfa</v>
          </cell>
        </row>
        <row r="2486">
          <cell r="BT2486" t="str">
            <v>Somoskőújfalu</v>
          </cell>
        </row>
        <row r="2487">
          <cell r="BT2487" t="str">
            <v>Sonkád</v>
          </cell>
        </row>
        <row r="2488">
          <cell r="BT2488" t="str">
            <v>Soponya</v>
          </cell>
        </row>
        <row r="2489">
          <cell r="BT2489" t="str">
            <v>Sopron</v>
          </cell>
        </row>
        <row r="2490">
          <cell r="BT2490" t="str">
            <v>Sopronhorpács</v>
          </cell>
        </row>
        <row r="2491">
          <cell r="BT2491" t="str">
            <v>Sopronkövesd</v>
          </cell>
        </row>
        <row r="2492">
          <cell r="BT2492" t="str">
            <v>Sopronnémeti</v>
          </cell>
        </row>
        <row r="2493">
          <cell r="BT2493" t="str">
            <v>Sorkifalud</v>
          </cell>
        </row>
        <row r="2494">
          <cell r="BT2494" t="str">
            <v>Sorkikápolna</v>
          </cell>
        </row>
        <row r="2495">
          <cell r="BT2495" t="str">
            <v>Sormás</v>
          </cell>
        </row>
        <row r="2496">
          <cell r="BT2496" t="str">
            <v>Sorokpolány</v>
          </cell>
        </row>
        <row r="2497">
          <cell r="BT2497" t="str">
            <v>Sóshartyán</v>
          </cell>
        </row>
        <row r="2498">
          <cell r="BT2498" t="str">
            <v>Sóskút</v>
          </cell>
        </row>
        <row r="2499">
          <cell r="BT2499" t="str">
            <v>Sóstófalva</v>
          </cell>
        </row>
        <row r="2500">
          <cell r="BT2500" t="str">
            <v>Sósvertike</v>
          </cell>
        </row>
        <row r="2501">
          <cell r="BT2501" t="str">
            <v>Sótony</v>
          </cell>
        </row>
        <row r="2502">
          <cell r="BT2502" t="str">
            <v>Söjtör</v>
          </cell>
        </row>
        <row r="2503">
          <cell r="BT2503" t="str">
            <v>Söpte</v>
          </cell>
        </row>
        <row r="2504">
          <cell r="BT2504" t="str">
            <v>Söréd</v>
          </cell>
        </row>
        <row r="2505">
          <cell r="BT2505" t="str">
            <v>Sukoró</v>
          </cell>
        </row>
        <row r="2506">
          <cell r="BT2506" t="str">
            <v>Sumony</v>
          </cell>
        </row>
        <row r="2507">
          <cell r="BT2507" t="str">
            <v>Súr</v>
          </cell>
        </row>
        <row r="2508">
          <cell r="BT2508" t="str">
            <v>Surd</v>
          </cell>
        </row>
        <row r="2509">
          <cell r="BT2509" t="str">
            <v>Sükösd</v>
          </cell>
        </row>
        <row r="2510">
          <cell r="BT2510" t="str">
            <v>Sülysáp</v>
          </cell>
        </row>
        <row r="2511">
          <cell r="BT2511" t="str">
            <v>Sümeg</v>
          </cell>
        </row>
        <row r="2512">
          <cell r="BT2512" t="str">
            <v>Sümegcsehi</v>
          </cell>
        </row>
        <row r="2513">
          <cell r="BT2513" t="str">
            <v>Sümegprága</v>
          </cell>
        </row>
        <row r="2514">
          <cell r="BT2514" t="str">
            <v>Süttő</v>
          </cell>
        </row>
        <row r="2515">
          <cell r="BT2515" t="str">
            <v>Szabadbattyán</v>
          </cell>
        </row>
        <row r="2516">
          <cell r="BT2516" t="str">
            <v>Szabadegyháza</v>
          </cell>
        </row>
        <row r="2517">
          <cell r="BT2517" t="str">
            <v>Szabadhídvég</v>
          </cell>
        </row>
        <row r="2518">
          <cell r="BT2518" t="str">
            <v>Szabadi</v>
          </cell>
        </row>
        <row r="2519">
          <cell r="BT2519" t="str">
            <v>Szabadkígyós</v>
          </cell>
        </row>
        <row r="2520">
          <cell r="BT2520" t="str">
            <v>Szabadszállás</v>
          </cell>
        </row>
        <row r="2521">
          <cell r="BT2521" t="str">
            <v>Szabadszentkirály</v>
          </cell>
        </row>
        <row r="2522">
          <cell r="BT2522" t="str">
            <v>Szabás</v>
          </cell>
        </row>
        <row r="2523">
          <cell r="BT2523" t="str">
            <v>Szabolcs</v>
          </cell>
        </row>
        <row r="2524">
          <cell r="BT2524" t="str">
            <v>Szabolcsbáka</v>
          </cell>
        </row>
        <row r="2525">
          <cell r="BT2525" t="str">
            <v>Szabolcsveresmart</v>
          </cell>
        </row>
        <row r="2526">
          <cell r="BT2526" t="str">
            <v>Szada</v>
          </cell>
        </row>
        <row r="2527">
          <cell r="BT2527" t="str">
            <v>Szágy</v>
          </cell>
        </row>
        <row r="2528">
          <cell r="BT2528" t="str">
            <v>Szajk</v>
          </cell>
        </row>
        <row r="2529">
          <cell r="BT2529" t="str">
            <v>Szajla</v>
          </cell>
        </row>
        <row r="2530">
          <cell r="BT2530" t="str">
            <v>Szajol</v>
          </cell>
        </row>
        <row r="2531">
          <cell r="BT2531" t="str">
            <v>Szakácsi</v>
          </cell>
        </row>
        <row r="2532">
          <cell r="BT2532" t="str">
            <v>Szakadát</v>
          </cell>
        </row>
        <row r="2533">
          <cell r="BT2533" t="str">
            <v>Szakáld</v>
          </cell>
        </row>
        <row r="2534">
          <cell r="BT2534" t="str">
            <v>Szakály</v>
          </cell>
        </row>
        <row r="2535">
          <cell r="BT2535" t="str">
            <v>Szakcs</v>
          </cell>
        </row>
        <row r="2536">
          <cell r="BT2536" t="str">
            <v>Szakmár</v>
          </cell>
        </row>
        <row r="2537">
          <cell r="BT2537" t="str">
            <v>Szaknyér</v>
          </cell>
        </row>
        <row r="2538">
          <cell r="BT2538" t="str">
            <v>Szakoly</v>
          </cell>
        </row>
        <row r="2539">
          <cell r="BT2539" t="str">
            <v>Szakony</v>
          </cell>
        </row>
        <row r="2540">
          <cell r="BT2540" t="str">
            <v>Szakonyfalu</v>
          </cell>
        </row>
        <row r="2541">
          <cell r="BT2541" t="str">
            <v>Szákszend</v>
          </cell>
        </row>
        <row r="2542">
          <cell r="BT2542" t="str">
            <v>Szalafő</v>
          </cell>
        </row>
        <row r="2543">
          <cell r="BT2543" t="str">
            <v>Szalánta</v>
          </cell>
        </row>
        <row r="2544">
          <cell r="BT2544" t="str">
            <v>Szalapa</v>
          </cell>
        </row>
        <row r="2545">
          <cell r="BT2545" t="str">
            <v>Szalaszend</v>
          </cell>
        </row>
        <row r="2546">
          <cell r="BT2546" t="str">
            <v>Szalatnak</v>
          </cell>
        </row>
        <row r="2547">
          <cell r="BT2547" t="str">
            <v>Szálka</v>
          </cell>
        </row>
        <row r="2548">
          <cell r="BT2548" t="str">
            <v>Szalkszentmárton</v>
          </cell>
        </row>
        <row r="2549">
          <cell r="BT2549" t="str">
            <v>Szalmatercs</v>
          </cell>
        </row>
        <row r="2550">
          <cell r="BT2550" t="str">
            <v>Szalonna</v>
          </cell>
        </row>
        <row r="2551">
          <cell r="BT2551" t="str">
            <v>Szamosangyalos</v>
          </cell>
        </row>
        <row r="2552">
          <cell r="BT2552" t="str">
            <v>Szamosbecs</v>
          </cell>
        </row>
        <row r="2553">
          <cell r="BT2553" t="str">
            <v>Szamoskér</v>
          </cell>
        </row>
        <row r="2554">
          <cell r="BT2554" t="str">
            <v>Szamossályi</v>
          </cell>
        </row>
        <row r="2555">
          <cell r="BT2555" t="str">
            <v>Szamostatárfalva</v>
          </cell>
        </row>
        <row r="2556">
          <cell r="BT2556" t="str">
            <v>Szamosújlak</v>
          </cell>
        </row>
        <row r="2557">
          <cell r="BT2557" t="str">
            <v>Szamosszeg</v>
          </cell>
        </row>
        <row r="2558">
          <cell r="BT2558" t="str">
            <v>Szanda</v>
          </cell>
        </row>
        <row r="2559">
          <cell r="BT2559" t="str">
            <v>Szank</v>
          </cell>
        </row>
        <row r="2560">
          <cell r="BT2560" t="str">
            <v>Szántód</v>
          </cell>
        </row>
        <row r="2561">
          <cell r="BT2561" t="str">
            <v>Szany</v>
          </cell>
        </row>
        <row r="2562">
          <cell r="BT2562" t="str">
            <v>Szápár</v>
          </cell>
        </row>
        <row r="2563">
          <cell r="BT2563" t="str">
            <v>Szaporca</v>
          </cell>
        </row>
        <row r="2564">
          <cell r="BT2564" t="str">
            <v>Szár</v>
          </cell>
        </row>
        <row r="2565">
          <cell r="BT2565" t="str">
            <v>Szárász</v>
          </cell>
        </row>
        <row r="2566">
          <cell r="BT2566" t="str">
            <v>Szárazd</v>
          </cell>
        </row>
        <row r="2567">
          <cell r="BT2567" t="str">
            <v>Szárföld</v>
          </cell>
        </row>
        <row r="2568">
          <cell r="BT2568" t="str">
            <v>Szárliget</v>
          </cell>
        </row>
        <row r="2569">
          <cell r="BT2569" t="str">
            <v>Szarvas</v>
          </cell>
        </row>
        <row r="2570">
          <cell r="BT2570" t="str">
            <v>Szarvasgede</v>
          </cell>
        </row>
        <row r="2571">
          <cell r="BT2571" t="str">
            <v>Szarvaskend</v>
          </cell>
        </row>
        <row r="2572">
          <cell r="BT2572" t="str">
            <v>Szarvaskő</v>
          </cell>
        </row>
        <row r="2573">
          <cell r="BT2573" t="str">
            <v>Szászberek</v>
          </cell>
        </row>
        <row r="2574">
          <cell r="BT2574" t="str">
            <v>Szászfa</v>
          </cell>
        </row>
        <row r="2575">
          <cell r="BT2575" t="str">
            <v>Szászvár</v>
          </cell>
        </row>
        <row r="2576">
          <cell r="BT2576" t="str">
            <v>Szatmárcseke</v>
          </cell>
        </row>
        <row r="2577">
          <cell r="BT2577" t="str">
            <v>Szátok</v>
          </cell>
        </row>
        <row r="2578">
          <cell r="BT2578" t="str">
            <v>Szatta</v>
          </cell>
        </row>
        <row r="2579">
          <cell r="BT2579" t="str">
            <v>Szatymaz</v>
          </cell>
        </row>
        <row r="2580">
          <cell r="BT2580" t="str">
            <v>Szava</v>
          </cell>
        </row>
        <row r="2581">
          <cell r="BT2581" t="str">
            <v>Százhalombatta</v>
          </cell>
        </row>
        <row r="2582">
          <cell r="BT2582" t="str">
            <v>Szebény</v>
          </cell>
        </row>
        <row r="2583">
          <cell r="BT2583" t="str">
            <v>Szécsénke</v>
          </cell>
        </row>
        <row r="2584">
          <cell r="BT2584" t="str">
            <v>Szécsény</v>
          </cell>
        </row>
        <row r="2585">
          <cell r="BT2585" t="str">
            <v>Szécsényfelfalu</v>
          </cell>
        </row>
        <row r="2586">
          <cell r="BT2586" t="str">
            <v>Szécsisziget</v>
          </cell>
        </row>
        <row r="2587">
          <cell r="BT2587" t="str">
            <v>Szederkény</v>
          </cell>
        </row>
        <row r="2588">
          <cell r="BT2588" t="str">
            <v>Szedres</v>
          </cell>
        </row>
        <row r="2589">
          <cell r="BT2589" t="str">
            <v>Szeged</v>
          </cell>
        </row>
        <row r="2590">
          <cell r="BT2590" t="str">
            <v>Szegerdő</v>
          </cell>
        </row>
        <row r="2591">
          <cell r="BT2591" t="str">
            <v>Szeghalom</v>
          </cell>
        </row>
        <row r="2592">
          <cell r="BT2592" t="str">
            <v>Szegi</v>
          </cell>
        </row>
        <row r="2593">
          <cell r="BT2593" t="str">
            <v>Szegilong</v>
          </cell>
        </row>
        <row r="2594">
          <cell r="BT2594" t="str">
            <v>Szegvár</v>
          </cell>
        </row>
        <row r="2595">
          <cell r="BT2595" t="str">
            <v>Székely</v>
          </cell>
        </row>
        <row r="2596">
          <cell r="BT2596" t="str">
            <v>Székelyszabar</v>
          </cell>
        </row>
        <row r="2597">
          <cell r="BT2597" t="str">
            <v>Székesfehérvár</v>
          </cell>
        </row>
        <row r="2598">
          <cell r="BT2598" t="str">
            <v>Székkutas</v>
          </cell>
        </row>
        <row r="2599">
          <cell r="BT2599" t="str">
            <v>Szekszárd</v>
          </cell>
        </row>
        <row r="2600">
          <cell r="BT2600" t="str">
            <v>Szeleste</v>
          </cell>
        </row>
        <row r="2601">
          <cell r="BT2601" t="str">
            <v>Szelevény</v>
          </cell>
        </row>
        <row r="2602">
          <cell r="BT2602" t="str">
            <v>Szellő</v>
          </cell>
        </row>
        <row r="2603">
          <cell r="BT2603" t="str">
            <v>Szemely</v>
          </cell>
        </row>
        <row r="2604">
          <cell r="BT2604" t="str">
            <v>Szemenye</v>
          </cell>
        </row>
        <row r="2605">
          <cell r="BT2605" t="str">
            <v>Szemere</v>
          </cell>
        </row>
        <row r="2606">
          <cell r="BT2606" t="str">
            <v>Szendehely</v>
          </cell>
        </row>
        <row r="2607">
          <cell r="BT2607" t="str">
            <v>Szendrő</v>
          </cell>
        </row>
        <row r="2608">
          <cell r="BT2608" t="str">
            <v>Szendrőlád</v>
          </cell>
        </row>
        <row r="2609">
          <cell r="BT2609" t="str">
            <v>Szenna</v>
          </cell>
        </row>
        <row r="2610">
          <cell r="BT2610" t="str">
            <v>Szenta</v>
          </cell>
        </row>
        <row r="2611">
          <cell r="BT2611" t="str">
            <v>Szentantalfa</v>
          </cell>
        </row>
        <row r="2612">
          <cell r="BT2612" t="str">
            <v>Szentbalázs</v>
          </cell>
        </row>
        <row r="2613">
          <cell r="BT2613" t="str">
            <v>Szentbékkálla</v>
          </cell>
        </row>
        <row r="2614">
          <cell r="BT2614" t="str">
            <v>Szentborbás</v>
          </cell>
        </row>
        <row r="2615">
          <cell r="BT2615" t="str">
            <v>Szentdénes</v>
          </cell>
        </row>
        <row r="2616">
          <cell r="BT2616" t="str">
            <v>Szentdomonkos</v>
          </cell>
        </row>
        <row r="2617">
          <cell r="BT2617" t="str">
            <v>Szente</v>
          </cell>
        </row>
        <row r="2618">
          <cell r="BT2618" t="str">
            <v>Szentegát</v>
          </cell>
        </row>
        <row r="2619">
          <cell r="BT2619" t="str">
            <v>Szentendre</v>
          </cell>
        </row>
        <row r="2620">
          <cell r="BT2620" t="str">
            <v>Szentes</v>
          </cell>
        </row>
        <row r="2621">
          <cell r="BT2621" t="str">
            <v>Szentgál</v>
          </cell>
        </row>
        <row r="2622">
          <cell r="BT2622" t="str">
            <v>Szentgáloskér</v>
          </cell>
        </row>
        <row r="2623">
          <cell r="BT2623" t="str">
            <v>Szentgotthárd</v>
          </cell>
        </row>
        <row r="2624">
          <cell r="BT2624" t="str">
            <v>Szentgyörgyvár</v>
          </cell>
        </row>
        <row r="2625">
          <cell r="BT2625" t="str">
            <v>Szentgyörgyvölgy</v>
          </cell>
        </row>
        <row r="2626">
          <cell r="BT2626" t="str">
            <v>Szentimrefalva</v>
          </cell>
        </row>
        <row r="2627">
          <cell r="BT2627" t="str">
            <v>Szentistván</v>
          </cell>
        </row>
        <row r="2628">
          <cell r="BT2628" t="str">
            <v>Szentistvánbaksa</v>
          </cell>
        </row>
        <row r="2629">
          <cell r="BT2629" t="str">
            <v>Szentjakabfa</v>
          </cell>
        </row>
        <row r="2630">
          <cell r="BT2630" t="str">
            <v>Szentkatalin</v>
          </cell>
        </row>
        <row r="2631">
          <cell r="BT2631" t="str">
            <v>Szentkirály</v>
          </cell>
        </row>
        <row r="2632">
          <cell r="BT2632" t="str">
            <v>Szentkirályszabadja</v>
          </cell>
        </row>
        <row r="2633">
          <cell r="BT2633" t="str">
            <v>Szentkozmadombja</v>
          </cell>
        </row>
        <row r="2634">
          <cell r="BT2634" t="str">
            <v>Szentlászló</v>
          </cell>
        </row>
        <row r="2635">
          <cell r="BT2635" t="str">
            <v>Szentliszló</v>
          </cell>
        </row>
        <row r="2636">
          <cell r="BT2636" t="str">
            <v>Szentlőrinc</v>
          </cell>
        </row>
        <row r="2637">
          <cell r="BT2637" t="str">
            <v>Szentlőrinckáta</v>
          </cell>
        </row>
        <row r="2638">
          <cell r="BT2638" t="str">
            <v>Szentmargitfalva</v>
          </cell>
        </row>
        <row r="2639">
          <cell r="BT2639" t="str">
            <v>Szentmártonkáta</v>
          </cell>
        </row>
        <row r="2640">
          <cell r="BT2640" t="str">
            <v>Szentpéterfa</v>
          </cell>
        </row>
        <row r="2641">
          <cell r="BT2641" t="str">
            <v>Szentpéterfölde</v>
          </cell>
        </row>
        <row r="2642">
          <cell r="BT2642" t="str">
            <v>Szentpéterszeg</v>
          </cell>
        </row>
        <row r="2643">
          <cell r="BT2643" t="str">
            <v>Szentpéterúr</v>
          </cell>
        </row>
        <row r="2644">
          <cell r="BT2644" t="str">
            <v>Szenyér</v>
          </cell>
        </row>
        <row r="2645">
          <cell r="BT2645" t="str">
            <v>Szepetnek</v>
          </cell>
        </row>
        <row r="2646">
          <cell r="BT2646" t="str">
            <v>Szerecseny</v>
          </cell>
        </row>
        <row r="2647">
          <cell r="BT2647" t="str">
            <v>Szeremle</v>
          </cell>
        </row>
        <row r="2648">
          <cell r="BT2648" t="str">
            <v>Szerencs</v>
          </cell>
        </row>
        <row r="2649">
          <cell r="BT2649" t="str">
            <v>Szerep</v>
          </cell>
        </row>
        <row r="2650">
          <cell r="BT2650" t="str">
            <v>Szergény</v>
          </cell>
        </row>
        <row r="2651">
          <cell r="BT2651" t="str">
            <v>Szigetbecse</v>
          </cell>
        </row>
        <row r="2652">
          <cell r="BT2652" t="str">
            <v>Szigetcsép</v>
          </cell>
        </row>
        <row r="2653">
          <cell r="BT2653" t="str">
            <v>Szigethalom</v>
          </cell>
        </row>
        <row r="2654">
          <cell r="BT2654" t="str">
            <v>Szigetmonostor</v>
          </cell>
        </row>
        <row r="2655">
          <cell r="BT2655" t="str">
            <v>Szigetszentmárton</v>
          </cell>
        </row>
        <row r="2656">
          <cell r="BT2656" t="str">
            <v>Szigetszentmiklós</v>
          </cell>
        </row>
        <row r="2657">
          <cell r="BT2657" t="str">
            <v>Szigetújfalu</v>
          </cell>
        </row>
        <row r="2658">
          <cell r="BT2658" t="str">
            <v>Szigetvár</v>
          </cell>
        </row>
        <row r="2659">
          <cell r="BT2659" t="str">
            <v>Szigliget</v>
          </cell>
        </row>
        <row r="2660">
          <cell r="BT2660" t="str">
            <v>Szihalom</v>
          </cell>
        </row>
        <row r="2661">
          <cell r="BT2661" t="str">
            <v>Szijártóháza</v>
          </cell>
        </row>
        <row r="2662">
          <cell r="BT2662" t="str">
            <v>Szikszó</v>
          </cell>
        </row>
        <row r="2663">
          <cell r="BT2663" t="str">
            <v>Szil</v>
          </cell>
        </row>
        <row r="2664">
          <cell r="BT2664" t="str">
            <v>Szilágy</v>
          </cell>
        </row>
        <row r="2665">
          <cell r="BT2665" t="str">
            <v>Szilaspogony</v>
          </cell>
        </row>
        <row r="2666">
          <cell r="BT2666" t="str">
            <v>Szilsárkány</v>
          </cell>
        </row>
        <row r="2667">
          <cell r="BT2667" t="str">
            <v>Szilvágy</v>
          </cell>
        </row>
        <row r="2668">
          <cell r="BT2668" t="str">
            <v>Szilvás</v>
          </cell>
        </row>
        <row r="2669">
          <cell r="BT2669" t="str">
            <v>Szilvásvárad</v>
          </cell>
        </row>
        <row r="2670">
          <cell r="BT2670" t="str">
            <v>Szilvásszentmárton</v>
          </cell>
        </row>
        <row r="2671">
          <cell r="BT2671" t="str">
            <v>Szin</v>
          </cell>
        </row>
        <row r="2672">
          <cell r="BT2672" t="str">
            <v>Szinpetri</v>
          </cell>
        </row>
        <row r="2673">
          <cell r="BT2673" t="str">
            <v>Szirák</v>
          </cell>
        </row>
        <row r="2674">
          <cell r="BT2674" t="str">
            <v>Szirmabesenyő</v>
          </cell>
        </row>
        <row r="2675">
          <cell r="BT2675" t="str">
            <v>Szob</v>
          </cell>
        </row>
        <row r="2676">
          <cell r="BT2676" t="str">
            <v>Szokolya</v>
          </cell>
        </row>
        <row r="2677">
          <cell r="BT2677" t="str">
            <v>Szólád</v>
          </cell>
        </row>
        <row r="2678">
          <cell r="BT2678" t="str">
            <v>Szolnok</v>
          </cell>
        </row>
        <row r="2679">
          <cell r="BT2679" t="str">
            <v>Szombathely</v>
          </cell>
        </row>
        <row r="2680">
          <cell r="BT2680" t="str">
            <v>Szomód</v>
          </cell>
        </row>
        <row r="2681">
          <cell r="BT2681" t="str">
            <v>Szomolya</v>
          </cell>
        </row>
        <row r="2682">
          <cell r="BT2682" t="str">
            <v>Szomor</v>
          </cell>
        </row>
        <row r="2683">
          <cell r="BT2683" t="str">
            <v>Szorgalmatos</v>
          </cell>
        </row>
        <row r="2684">
          <cell r="BT2684" t="str">
            <v>Szorosad</v>
          </cell>
        </row>
        <row r="2685">
          <cell r="BT2685" t="str">
            <v>Szőc</v>
          </cell>
        </row>
        <row r="2686">
          <cell r="BT2686" t="str">
            <v>Szőce</v>
          </cell>
        </row>
        <row r="2687">
          <cell r="BT2687" t="str">
            <v>Sződ</v>
          </cell>
        </row>
        <row r="2688">
          <cell r="BT2688" t="str">
            <v>Sződliget</v>
          </cell>
        </row>
        <row r="2689">
          <cell r="BT2689" t="str">
            <v>Szögliget</v>
          </cell>
        </row>
        <row r="2690">
          <cell r="BT2690" t="str">
            <v>Szőke</v>
          </cell>
        </row>
        <row r="2691">
          <cell r="BT2691" t="str">
            <v>Szőkéd</v>
          </cell>
        </row>
        <row r="2692">
          <cell r="BT2692" t="str">
            <v>Szőkedencs</v>
          </cell>
        </row>
        <row r="2693">
          <cell r="BT2693" t="str">
            <v>Szőlősardó</v>
          </cell>
        </row>
        <row r="2694">
          <cell r="BT2694" t="str">
            <v>Szőlősgyörök</v>
          </cell>
        </row>
        <row r="2695">
          <cell r="BT2695" t="str">
            <v>Szörény</v>
          </cell>
        </row>
        <row r="2696">
          <cell r="BT2696" t="str">
            <v>Szúcs</v>
          </cell>
        </row>
        <row r="2697">
          <cell r="BT2697" t="str">
            <v>Szuha</v>
          </cell>
        </row>
        <row r="2698">
          <cell r="BT2698" t="str">
            <v>Szuhafő</v>
          </cell>
        </row>
        <row r="2699">
          <cell r="BT2699" t="str">
            <v>Szuhakálló</v>
          </cell>
        </row>
        <row r="2700">
          <cell r="BT2700" t="str">
            <v>Szuhogy</v>
          </cell>
        </row>
        <row r="2701">
          <cell r="BT2701" t="str">
            <v>Szulimán</v>
          </cell>
        </row>
        <row r="2702">
          <cell r="BT2702" t="str">
            <v>Szulok</v>
          </cell>
        </row>
        <row r="2703">
          <cell r="BT2703" t="str">
            <v>Szurdokpüspöki</v>
          </cell>
        </row>
        <row r="2704">
          <cell r="BT2704" t="str">
            <v>Szűcsi</v>
          </cell>
        </row>
        <row r="2705">
          <cell r="BT2705" t="str">
            <v>Szügy</v>
          </cell>
        </row>
        <row r="2706">
          <cell r="BT2706" t="str">
            <v>Szűr</v>
          </cell>
        </row>
        <row r="2707">
          <cell r="BT2707" t="str">
            <v>Tab</v>
          </cell>
        </row>
        <row r="2708">
          <cell r="BT2708" t="str">
            <v>Tabajd</v>
          </cell>
        </row>
        <row r="2709">
          <cell r="BT2709" t="str">
            <v>Tabdi</v>
          </cell>
        </row>
        <row r="2710">
          <cell r="BT2710" t="str">
            <v>Táborfalva</v>
          </cell>
        </row>
        <row r="2711">
          <cell r="BT2711" t="str">
            <v>Tác</v>
          </cell>
        </row>
        <row r="2712">
          <cell r="BT2712" t="str">
            <v>Tagyon</v>
          </cell>
        </row>
        <row r="2713">
          <cell r="BT2713" t="str">
            <v>Tahitótfalu</v>
          </cell>
        </row>
        <row r="2714">
          <cell r="BT2714" t="str">
            <v>Takácsi</v>
          </cell>
        </row>
        <row r="2715">
          <cell r="BT2715" t="str">
            <v>Tákos</v>
          </cell>
        </row>
        <row r="2716">
          <cell r="BT2716" t="str">
            <v>Taksony</v>
          </cell>
        </row>
        <row r="2717">
          <cell r="BT2717" t="str">
            <v>Taktabáj</v>
          </cell>
        </row>
        <row r="2718">
          <cell r="BT2718" t="str">
            <v>Taktaharkány</v>
          </cell>
        </row>
        <row r="2719">
          <cell r="BT2719" t="str">
            <v>Taktakenéz</v>
          </cell>
        </row>
        <row r="2720">
          <cell r="BT2720" t="str">
            <v>Taktaszada</v>
          </cell>
        </row>
        <row r="2721">
          <cell r="BT2721" t="str">
            <v>Taliándörögd</v>
          </cell>
        </row>
        <row r="2722">
          <cell r="BT2722" t="str">
            <v>Tállya</v>
          </cell>
        </row>
        <row r="2723">
          <cell r="BT2723" t="str">
            <v>Tamási</v>
          </cell>
        </row>
        <row r="2724">
          <cell r="BT2724" t="str">
            <v>Tanakajd</v>
          </cell>
        </row>
        <row r="2725">
          <cell r="BT2725" t="str">
            <v>Táp</v>
          </cell>
        </row>
        <row r="2726">
          <cell r="BT2726" t="str">
            <v>Tápióbicske</v>
          </cell>
        </row>
        <row r="2727">
          <cell r="BT2727" t="str">
            <v>Tápiógyörgye</v>
          </cell>
        </row>
        <row r="2728">
          <cell r="BT2728" t="str">
            <v>Tápióság</v>
          </cell>
        </row>
        <row r="2729">
          <cell r="BT2729" t="str">
            <v>Tápiószecső</v>
          </cell>
        </row>
        <row r="2730">
          <cell r="BT2730" t="str">
            <v>Tápiószele</v>
          </cell>
        </row>
        <row r="2731">
          <cell r="BT2731" t="str">
            <v>Tápiószentmárton</v>
          </cell>
        </row>
        <row r="2732">
          <cell r="BT2732" t="str">
            <v>Tápiószőlős</v>
          </cell>
        </row>
        <row r="2733">
          <cell r="BT2733" t="str">
            <v>Táplánszentkereszt</v>
          </cell>
        </row>
        <row r="2734">
          <cell r="BT2734" t="str">
            <v>Tapolca</v>
          </cell>
        </row>
        <row r="2735">
          <cell r="BT2735" t="str">
            <v>Tapsony</v>
          </cell>
        </row>
        <row r="2736">
          <cell r="BT2736" t="str">
            <v>Tápszentmiklós</v>
          </cell>
        </row>
        <row r="2737">
          <cell r="BT2737" t="str">
            <v>Tar</v>
          </cell>
        </row>
        <row r="2738">
          <cell r="BT2738" t="str">
            <v>Tarany</v>
          </cell>
        </row>
        <row r="2739">
          <cell r="BT2739" t="str">
            <v>Tarcal</v>
          </cell>
        </row>
        <row r="2740">
          <cell r="BT2740" t="str">
            <v>Tard</v>
          </cell>
        </row>
        <row r="2741">
          <cell r="BT2741" t="str">
            <v>Tardona</v>
          </cell>
        </row>
        <row r="2742">
          <cell r="BT2742" t="str">
            <v>Tardos</v>
          </cell>
        </row>
        <row r="2743">
          <cell r="BT2743" t="str">
            <v>Tarhos</v>
          </cell>
        </row>
        <row r="2744">
          <cell r="BT2744" t="str">
            <v>Tarján</v>
          </cell>
        </row>
        <row r="2745">
          <cell r="BT2745" t="str">
            <v>Tarjánpuszta</v>
          </cell>
        </row>
        <row r="2746">
          <cell r="BT2746" t="str">
            <v>Tárkány</v>
          </cell>
        </row>
        <row r="2747">
          <cell r="BT2747" t="str">
            <v>Tarnabod</v>
          </cell>
        </row>
        <row r="2748">
          <cell r="BT2748" t="str">
            <v>Tarnalelesz</v>
          </cell>
        </row>
        <row r="2749">
          <cell r="BT2749" t="str">
            <v>Tarnaméra</v>
          </cell>
        </row>
        <row r="2750">
          <cell r="BT2750" t="str">
            <v>Tarnaörs</v>
          </cell>
        </row>
        <row r="2751">
          <cell r="BT2751" t="str">
            <v>Tarnaszentmária</v>
          </cell>
        </row>
        <row r="2752">
          <cell r="BT2752" t="str">
            <v>Tarnaszentmiklós</v>
          </cell>
        </row>
        <row r="2753">
          <cell r="BT2753" t="str">
            <v>Tarnazsadány</v>
          </cell>
        </row>
        <row r="2754">
          <cell r="BT2754" t="str">
            <v>Tárnok</v>
          </cell>
        </row>
        <row r="2755">
          <cell r="BT2755" t="str">
            <v>Tárnokréti</v>
          </cell>
        </row>
        <row r="2756">
          <cell r="BT2756" t="str">
            <v>Tarpa</v>
          </cell>
        </row>
        <row r="2757">
          <cell r="BT2757" t="str">
            <v>Tarrós</v>
          </cell>
        </row>
        <row r="2758">
          <cell r="BT2758" t="str">
            <v>Táska</v>
          </cell>
        </row>
        <row r="2759">
          <cell r="BT2759" t="str">
            <v>Tass</v>
          </cell>
        </row>
        <row r="2760">
          <cell r="BT2760" t="str">
            <v>Taszár</v>
          </cell>
        </row>
        <row r="2761">
          <cell r="BT2761" t="str">
            <v>Tát</v>
          </cell>
        </row>
        <row r="2762">
          <cell r="BT2762" t="str">
            <v>Tata</v>
          </cell>
        </row>
        <row r="2763">
          <cell r="BT2763" t="str">
            <v>Tatabánya</v>
          </cell>
        </row>
        <row r="2764">
          <cell r="BT2764" t="str">
            <v>Tataháza</v>
          </cell>
        </row>
        <row r="2765">
          <cell r="BT2765" t="str">
            <v>Tatárszentgyörgy</v>
          </cell>
        </row>
        <row r="2766">
          <cell r="BT2766" t="str">
            <v>Tázlár</v>
          </cell>
        </row>
        <row r="2767">
          <cell r="BT2767" t="str">
            <v>Téglás</v>
          </cell>
        </row>
        <row r="2768">
          <cell r="BT2768" t="str">
            <v>Tekenye</v>
          </cell>
        </row>
        <row r="2769">
          <cell r="BT2769" t="str">
            <v>Tékes</v>
          </cell>
        </row>
        <row r="2770">
          <cell r="BT2770" t="str">
            <v>Teklafalu</v>
          </cell>
        </row>
        <row r="2771">
          <cell r="BT2771" t="str">
            <v>Telekes</v>
          </cell>
        </row>
        <row r="2772">
          <cell r="BT2772" t="str">
            <v>Telekgerendás</v>
          </cell>
        </row>
        <row r="2773">
          <cell r="BT2773" t="str">
            <v>Teleki</v>
          </cell>
        </row>
        <row r="2774">
          <cell r="BT2774" t="str">
            <v>Telki</v>
          </cell>
        </row>
        <row r="2775">
          <cell r="BT2775" t="str">
            <v>Telkibánya</v>
          </cell>
        </row>
        <row r="2776">
          <cell r="BT2776" t="str">
            <v>Tengelic</v>
          </cell>
        </row>
        <row r="2777">
          <cell r="BT2777" t="str">
            <v>Tengeri</v>
          </cell>
        </row>
        <row r="2778">
          <cell r="BT2778" t="str">
            <v>Tengőd</v>
          </cell>
        </row>
        <row r="2779">
          <cell r="BT2779" t="str">
            <v>Tenk</v>
          </cell>
        </row>
        <row r="2780">
          <cell r="BT2780" t="str">
            <v>Tényő</v>
          </cell>
        </row>
        <row r="2781">
          <cell r="BT2781" t="str">
            <v>Tépe</v>
          </cell>
        </row>
        <row r="2782">
          <cell r="BT2782" t="str">
            <v>Terem</v>
          </cell>
        </row>
        <row r="2783">
          <cell r="BT2783" t="str">
            <v>Terény</v>
          </cell>
        </row>
        <row r="2784">
          <cell r="BT2784" t="str">
            <v>Tereske</v>
          </cell>
        </row>
        <row r="2785">
          <cell r="BT2785" t="str">
            <v>Teresztenye</v>
          </cell>
        </row>
        <row r="2786">
          <cell r="BT2786" t="str">
            <v>Terpes</v>
          </cell>
        </row>
        <row r="2787">
          <cell r="BT2787" t="str">
            <v>Tés</v>
          </cell>
        </row>
        <row r="2788">
          <cell r="BT2788" t="str">
            <v>Tésa</v>
          </cell>
        </row>
        <row r="2789">
          <cell r="BT2789" t="str">
            <v>Tésenfa</v>
          </cell>
        </row>
        <row r="2790">
          <cell r="BT2790" t="str">
            <v>Téseny</v>
          </cell>
        </row>
        <row r="2791">
          <cell r="BT2791" t="str">
            <v>Teskánd</v>
          </cell>
        </row>
        <row r="2792">
          <cell r="BT2792" t="str">
            <v>Tét</v>
          </cell>
        </row>
        <row r="2793">
          <cell r="BT2793" t="str">
            <v>Tetétlen</v>
          </cell>
        </row>
        <row r="2794">
          <cell r="BT2794" t="str">
            <v>Tevel</v>
          </cell>
        </row>
        <row r="2795">
          <cell r="BT2795" t="str">
            <v>Tibolddaróc</v>
          </cell>
        </row>
        <row r="2796">
          <cell r="BT2796" t="str">
            <v>Tiborszállás</v>
          </cell>
        </row>
        <row r="2797">
          <cell r="BT2797" t="str">
            <v>Tihany</v>
          </cell>
        </row>
        <row r="2798">
          <cell r="BT2798" t="str">
            <v>Tikos</v>
          </cell>
        </row>
        <row r="2799">
          <cell r="BT2799" t="str">
            <v>Tilaj</v>
          </cell>
        </row>
        <row r="2800">
          <cell r="BT2800" t="str">
            <v>Timár</v>
          </cell>
        </row>
        <row r="2801">
          <cell r="BT2801" t="str">
            <v>Tinnye</v>
          </cell>
        </row>
        <row r="2802">
          <cell r="BT2802" t="str">
            <v>Tiszaadony</v>
          </cell>
        </row>
        <row r="2803">
          <cell r="BT2803" t="str">
            <v>Tiszaalpár</v>
          </cell>
        </row>
        <row r="2804">
          <cell r="BT2804" t="str">
            <v>Tiszabábolna</v>
          </cell>
        </row>
        <row r="2805">
          <cell r="BT2805" t="str">
            <v>Tiszabecs</v>
          </cell>
        </row>
        <row r="2806">
          <cell r="BT2806" t="str">
            <v>Tiszabercel</v>
          </cell>
        </row>
        <row r="2807">
          <cell r="BT2807" t="str">
            <v>Tiszabezdéd</v>
          </cell>
        </row>
        <row r="2808">
          <cell r="BT2808" t="str">
            <v>Tiszabő</v>
          </cell>
        </row>
        <row r="2809">
          <cell r="BT2809" t="str">
            <v>Tiszabura</v>
          </cell>
        </row>
        <row r="2810">
          <cell r="BT2810" t="str">
            <v>Tiszacsécse</v>
          </cell>
        </row>
        <row r="2811">
          <cell r="BT2811" t="str">
            <v>Tiszacsege</v>
          </cell>
        </row>
        <row r="2812">
          <cell r="BT2812" t="str">
            <v>Tiszacsermely</v>
          </cell>
        </row>
        <row r="2813">
          <cell r="BT2813" t="str">
            <v>Tiszadada</v>
          </cell>
        </row>
        <row r="2814">
          <cell r="BT2814" t="str">
            <v>Tiszaderzs</v>
          </cell>
        </row>
        <row r="2815">
          <cell r="BT2815" t="str">
            <v>Tiszadob</v>
          </cell>
        </row>
        <row r="2816">
          <cell r="BT2816" t="str">
            <v>Tiszadorogma</v>
          </cell>
        </row>
        <row r="2817">
          <cell r="BT2817" t="str">
            <v>Tiszaeszlár</v>
          </cell>
        </row>
        <row r="2818">
          <cell r="BT2818" t="str">
            <v>Tiszaföldvár</v>
          </cell>
        </row>
        <row r="2819">
          <cell r="BT2819" t="str">
            <v>Tiszafüred</v>
          </cell>
        </row>
        <row r="2820">
          <cell r="BT2820" t="str">
            <v>Tiszagyenda</v>
          </cell>
        </row>
        <row r="2821">
          <cell r="BT2821" t="str">
            <v>Tiszagyulaháza</v>
          </cell>
        </row>
        <row r="2822">
          <cell r="BT2822" t="str">
            <v>Tiszaigar</v>
          </cell>
        </row>
        <row r="2823">
          <cell r="BT2823" t="str">
            <v>Tiszainoka</v>
          </cell>
        </row>
        <row r="2824">
          <cell r="BT2824" t="str">
            <v>Tiszajenő</v>
          </cell>
        </row>
        <row r="2825">
          <cell r="BT2825" t="str">
            <v>Tiszakanyár</v>
          </cell>
        </row>
        <row r="2826">
          <cell r="BT2826" t="str">
            <v>Tiszakarád</v>
          </cell>
        </row>
        <row r="2827">
          <cell r="BT2827" t="str">
            <v>Tiszakécske</v>
          </cell>
        </row>
        <row r="2828">
          <cell r="BT2828" t="str">
            <v>Tiszakerecseny</v>
          </cell>
        </row>
        <row r="2829">
          <cell r="BT2829" t="str">
            <v>Tiszakeszi</v>
          </cell>
        </row>
        <row r="2830">
          <cell r="BT2830" t="str">
            <v>Tiszakóród</v>
          </cell>
        </row>
        <row r="2831">
          <cell r="BT2831" t="str">
            <v>Tiszakürt</v>
          </cell>
        </row>
        <row r="2832">
          <cell r="BT2832" t="str">
            <v>Tiszaladány</v>
          </cell>
        </row>
        <row r="2833">
          <cell r="BT2833" t="str">
            <v>Tiszalök</v>
          </cell>
        </row>
        <row r="2834">
          <cell r="BT2834" t="str">
            <v>Tiszalúc</v>
          </cell>
        </row>
        <row r="2835">
          <cell r="BT2835" t="str">
            <v>Tiszamogyorós</v>
          </cell>
        </row>
        <row r="2836">
          <cell r="BT2836" t="str">
            <v>Tiszanagyfalu</v>
          </cell>
        </row>
        <row r="2837">
          <cell r="BT2837" t="str">
            <v>Tiszanána</v>
          </cell>
        </row>
        <row r="2838">
          <cell r="BT2838" t="str">
            <v>Tiszaörs</v>
          </cell>
        </row>
        <row r="2839">
          <cell r="BT2839" t="str">
            <v>Tiszapalkonya</v>
          </cell>
        </row>
        <row r="2840">
          <cell r="BT2840" t="str">
            <v>Tiszapüspöki</v>
          </cell>
        </row>
        <row r="2841">
          <cell r="BT2841" t="str">
            <v>Tiszarád</v>
          </cell>
        </row>
        <row r="2842">
          <cell r="BT2842" t="str">
            <v>Tiszaroff</v>
          </cell>
        </row>
        <row r="2843">
          <cell r="BT2843" t="str">
            <v>Tiszasas</v>
          </cell>
        </row>
        <row r="2844">
          <cell r="BT2844" t="str">
            <v>Tiszasüly</v>
          </cell>
        </row>
        <row r="2845">
          <cell r="BT2845" t="str">
            <v>Tiszaszalka</v>
          </cell>
        </row>
        <row r="2846">
          <cell r="BT2846" t="str">
            <v>Tiszaszentimre</v>
          </cell>
        </row>
        <row r="2847">
          <cell r="BT2847" t="str">
            <v>Tiszaszentmárton</v>
          </cell>
        </row>
        <row r="2848">
          <cell r="BT2848" t="str">
            <v>Tiszasziget</v>
          </cell>
        </row>
        <row r="2849">
          <cell r="BT2849" t="str">
            <v>Tiszaszőlős</v>
          </cell>
        </row>
        <row r="2850">
          <cell r="BT2850" t="str">
            <v>Tiszatardos</v>
          </cell>
        </row>
        <row r="2851">
          <cell r="BT2851" t="str">
            <v>Tiszatarján</v>
          </cell>
        </row>
        <row r="2852">
          <cell r="BT2852" t="str">
            <v>Tiszatelek</v>
          </cell>
        </row>
        <row r="2853">
          <cell r="BT2853" t="str">
            <v>Tiszatenyő</v>
          </cell>
        </row>
        <row r="2854">
          <cell r="BT2854" t="str">
            <v>Tiszaug</v>
          </cell>
        </row>
        <row r="2855">
          <cell r="BT2855" t="str">
            <v>Tiszaújváros</v>
          </cell>
        </row>
        <row r="2856">
          <cell r="BT2856" t="str">
            <v>Tiszavalk</v>
          </cell>
        </row>
        <row r="2857">
          <cell r="BT2857" t="str">
            <v>Tiszavárkony</v>
          </cell>
        </row>
        <row r="2858">
          <cell r="BT2858" t="str">
            <v>Tiszavasvári</v>
          </cell>
        </row>
        <row r="2859">
          <cell r="BT2859" t="str">
            <v>Tiszavid</v>
          </cell>
        </row>
        <row r="2860">
          <cell r="BT2860" t="str">
            <v>Tisztaberek</v>
          </cell>
        </row>
        <row r="2861">
          <cell r="BT2861" t="str">
            <v>Tivadar</v>
          </cell>
        </row>
        <row r="2862">
          <cell r="BT2862" t="str">
            <v>Tóalmás</v>
          </cell>
        </row>
        <row r="2863">
          <cell r="BT2863" t="str">
            <v>Tófalu</v>
          </cell>
        </row>
        <row r="2864">
          <cell r="BT2864" t="str">
            <v>Tófej</v>
          </cell>
        </row>
        <row r="2865">
          <cell r="BT2865" t="str">
            <v>Tófű</v>
          </cell>
        </row>
        <row r="2866">
          <cell r="BT2866" t="str">
            <v>Tokaj</v>
          </cell>
        </row>
        <row r="2867">
          <cell r="BT2867" t="str">
            <v>Tokod</v>
          </cell>
        </row>
        <row r="2868">
          <cell r="BT2868" t="str">
            <v>Tokodaltáró</v>
          </cell>
        </row>
        <row r="2869">
          <cell r="BT2869" t="str">
            <v>Tokorcs</v>
          </cell>
        </row>
        <row r="2870">
          <cell r="BT2870" t="str">
            <v>Tolcsva</v>
          </cell>
        </row>
        <row r="2871">
          <cell r="BT2871" t="str">
            <v>Told</v>
          </cell>
        </row>
        <row r="2872">
          <cell r="BT2872" t="str">
            <v>Tolmács</v>
          </cell>
        </row>
        <row r="2873">
          <cell r="BT2873" t="str">
            <v>Tolna</v>
          </cell>
        </row>
        <row r="2874">
          <cell r="BT2874" t="str">
            <v>Tolnanémedi</v>
          </cell>
        </row>
        <row r="2875">
          <cell r="BT2875" t="str">
            <v>Tomajmonostora</v>
          </cell>
        </row>
        <row r="2876">
          <cell r="BT2876" t="str">
            <v>Tomor</v>
          </cell>
        </row>
        <row r="2877">
          <cell r="BT2877" t="str">
            <v>Tompa</v>
          </cell>
        </row>
        <row r="2878">
          <cell r="BT2878" t="str">
            <v>Tompaládony</v>
          </cell>
        </row>
        <row r="2879">
          <cell r="BT2879" t="str">
            <v>Tordas</v>
          </cell>
        </row>
        <row r="2880">
          <cell r="BT2880" t="str">
            <v>Tormafölde</v>
          </cell>
        </row>
        <row r="2881">
          <cell r="BT2881" t="str">
            <v>Tormás</v>
          </cell>
        </row>
        <row r="2882">
          <cell r="BT2882" t="str">
            <v>Tormásliget</v>
          </cell>
        </row>
        <row r="2883">
          <cell r="BT2883" t="str">
            <v>Tornabarakony</v>
          </cell>
        </row>
        <row r="2884">
          <cell r="BT2884" t="str">
            <v>Tornakápolna</v>
          </cell>
        </row>
        <row r="2885">
          <cell r="BT2885" t="str">
            <v>Tornanádaska</v>
          </cell>
        </row>
        <row r="2886">
          <cell r="BT2886" t="str">
            <v>Tornaszentandrás</v>
          </cell>
        </row>
        <row r="2887">
          <cell r="BT2887" t="str">
            <v>Tornaszentjakab</v>
          </cell>
        </row>
        <row r="2888">
          <cell r="BT2888" t="str">
            <v>Tornyiszentmiklós</v>
          </cell>
        </row>
        <row r="2889">
          <cell r="BT2889" t="str">
            <v>Tornyosnémeti</v>
          </cell>
        </row>
        <row r="2890">
          <cell r="BT2890" t="str">
            <v>Tornyospálca</v>
          </cell>
        </row>
        <row r="2891">
          <cell r="BT2891" t="str">
            <v>Torony</v>
          </cell>
        </row>
        <row r="2892">
          <cell r="BT2892" t="str">
            <v>Torvaj</v>
          </cell>
        </row>
        <row r="2893">
          <cell r="BT2893" t="str">
            <v>Tószeg</v>
          </cell>
        </row>
        <row r="2894">
          <cell r="BT2894" t="str">
            <v>Tótkomlós</v>
          </cell>
        </row>
        <row r="2895">
          <cell r="BT2895" t="str">
            <v>Tótszentgyörgy</v>
          </cell>
        </row>
        <row r="2896">
          <cell r="BT2896" t="str">
            <v>Tótszentmárton</v>
          </cell>
        </row>
        <row r="2897">
          <cell r="BT2897" t="str">
            <v>Tótszerdahely</v>
          </cell>
        </row>
        <row r="2898">
          <cell r="BT2898" t="str">
            <v>Tótújfalu</v>
          </cell>
        </row>
        <row r="2899">
          <cell r="BT2899" t="str">
            <v>Tótvázsony</v>
          </cell>
        </row>
        <row r="2900">
          <cell r="BT2900" t="str">
            <v>Tök</v>
          </cell>
        </row>
        <row r="2901">
          <cell r="BT2901" t="str">
            <v>Tököl</v>
          </cell>
        </row>
        <row r="2902">
          <cell r="BT2902" t="str">
            <v>Töltéstava</v>
          </cell>
        </row>
        <row r="2903">
          <cell r="BT2903" t="str">
            <v>Tömörd</v>
          </cell>
        </row>
        <row r="2904">
          <cell r="BT2904" t="str">
            <v>Tömörkény</v>
          </cell>
        </row>
        <row r="2905">
          <cell r="BT2905" t="str">
            <v>Törökbálint</v>
          </cell>
        </row>
        <row r="2906">
          <cell r="BT2906" t="str">
            <v>Törökkoppány</v>
          </cell>
        </row>
        <row r="2907">
          <cell r="BT2907" t="str">
            <v>Törökszentmiklós</v>
          </cell>
        </row>
        <row r="2908">
          <cell r="BT2908" t="str">
            <v>Törtel</v>
          </cell>
        </row>
        <row r="2909">
          <cell r="BT2909" t="str">
            <v>Töttös</v>
          </cell>
        </row>
        <row r="2910">
          <cell r="BT2910" t="str">
            <v>Trizs</v>
          </cell>
        </row>
        <row r="2911">
          <cell r="BT2911" t="str">
            <v>Tunyogmatolcs</v>
          </cell>
        </row>
        <row r="2912">
          <cell r="BT2912" t="str">
            <v>Tura</v>
          </cell>
        </row>
        <row r="2913">
          <cell r="BT2913" t="str">
            <v>Túristvándi</v>
          </cell>
        </row>
        <row r="2914">
          <cell r="BT2914" t="str">
            <v>Túrkeve</v>
          </cell>
        </row>
        <row r="2915">
          <cell r="BT2915" t="str">
            <v>Túrony</v>
          </cell>
        </row>
        <row r="2916">
          <cell r="BT2916" t="str">
            <v>Túrricse</v>
          </cell>
        </row>
        <row r="2917">
          <cell r="BT2917" t="str">
            <v>Tuzsér</v>
          </cell>
        </row>
        <row r="2918">
          <cell r="BT2918" t="str">
            <v>Türje</v>
          </cell>
        </row>
        <row r="2919">
          <cell r="BT2919" t="str">
            <v>Tüskevár</v>
          </cell>
        </row>
        <row r="2920">
          <cell r="BT2920" t="str">
            <v>Tyukod</v>
          </cell>
        </row>
        <row r="2921">
          <cell r="BT2921" t="str">
            <v>Udvar</v>
          </cell>
        </row>
        <row r="2922">
          <cell r="BT2922" t="str">
            <v>Udvari</v>
          </cell>
        </row>
        <row r="2923">
          <cell r="BT2923" t="str">
            <v>Ugod</v>
          </cell>
        </row>
        <row r="2924">
          <cell r="BT2924" t="str">
            <v>Újbarok</v>
          </cell>
        </row>
        <row r="2925">
          <cell r="BT2925" t="str">
            <v>Újcsanálos</v>
          </cell>
        </row>
        <row r="2926">
          <cell r="BT2926" t="str">
            <v>Újdombrád</v>
          </cell>
        </row>
        <row r="2927">
          <cell r="BT2927" t="str">
            <v>Újfehértó</v>
          </cell>
        </row>
        <row r="2928">
          <cell r="BT2928" t="str">
            <v>Újhartyán</v>
          </cell>
        </row>
        <row r="2929">
          <cell r="BT2929" t="str">
            <v>Újiráz</v>
          </cell>
        </row>
        <row r="2930">
          <cell r="BT2930" t="str">
            <v>Újireg</v>
          </cell>
        </row>
        <row r="2931">
          <cell r="BT2931" t="str">
            <v>Újkenéz</v>
          </cell>
        </row>
        <row r="2932">
          <cell r="BT2932" t="str">
            <v>Újkér</v>
          </cell>
        </row>
        <row r="2933">
          <cell r="BT2933" t="str">
            <v>Újkígyós</v>
          </cell>
        </row>
        <row r="2934">
          <cell r="BT2934" t="str">
            <v>Újlengyel</v>
          </cell>
        </row>
        <row r="2935">
          <cell r="BT2935" t="str">
            <v>Újléta</v>
          </cell>
        </row>
        <row r="2936">
          <cell r="BT2936" t="str">
            <v>Újlőrincfalva</v>
          </cell>
        </row>
        <row r="2937">
          <cell r="BT2937" t="str">
            <v>Újpetre</v>
          </cell>
        </row>
        <row r="2938">
          <cell r="BT2938" t="str">
            <v>Újrónafő</v>
          </cell>
        </row>
        <row r="2939">
          <cell r="BT2939" t="str">
            <v>Újsolt</v>
          </cell>
        </row>
        <row r="2940">
          <cell r="BT2940" t="str">
            <v>Újszalonta</v>
          </cell>
        </row>
        <row r="2941">
          <cell r="BT2941" t="str">
            <v>Újszász</v>
          </cell>
        </row>
        <row r="2942">
          <cell r="BT2942" t="str">
            <v>Újszentiván</v>
          </cell>
        </row>
        <row r="2943">
          <cell r="BT2943" t="str">
            <v>Újszentmargita</v>
          </cell>
        </row>
        <row r="2944">
          <cell r="BT2944" t="str">
            <v>Újszilvás</v>
          </cell>
        </row>
        <row r="2945">
          <cell r="BT2945" t="str">
            <v>Újtelek</v>
          </cell>
        </row>
        <row r="2946">
          <cell r="BT2946" t="str">
            <v>Újtikos</v>
          </cell>
        </row>
        <row r="2947">
          <cell r="BT2947" t="str">
            <v>Újudvar</v>
          </cell>
        </row>
        <row r="2948">
          <cell r="BT2948" t="str">
            <v>Újvárfalva</v>
          </cell>
        </row>
        <row r="2949">
          <cell r="BT2949" t="str">
            <v>Ukk</v>
          </cell>
        </row>
        <row r="2950">
          <cell r="BT2950" t="str">
            <v>Und</v>
          </cell>
        </row>
        <row r="2951">
          <cell r="BT2951" t="str">
            <v>Úny</v>
          </cell>
        </row>
        <row r="2952">
          <cell r="BT2952" t="str">
            <v>Uppony</v>
          </cell>
        </row>
        <row r="2953">
          <cell r="BT2953" t="str">
            <v>Ura</v>
          </cell>
        </row>
        <row r="2954">
          <cell r="BT2954" t="str">
            <v>Uraiújfalu</v>
          </cell>
        </row>
        <row r="2955">
          <cell r="BT2955" t="str">
            <v>Úrhida</v>
          </cell>
        </row>
        <row r="2956">
          <cell r="BT2956" t="str">
            <v>Úri</v>
          </cell>
        </row>
        <row r="2957">
          <cell r="BT2957" t="str">
            <v>Úrkút</v>
          </cell>
        </row>
        <row r="2958">
          <cell r="BT2958" t="str">
            <v>Uszka</v>
          </cell>
        </row>
        <row r="2959">
          <cell r="BT2959" t="str">
            <v>Uszód</v>
          </cell>
        </row>
        <row r="2960">
          <cell r="BT2960" t="str">
            <v>Uzsa</v>
          </cell>
        </row>
        <row r="2961">
          <cell r="BT2961" t="str">
            <v>Üllés</v>
          </cell>
        </row>
        <row r="2962">
          <cell r="BT2962" t="str">
            <v>Üllő</v>
          </cell>
        </row>
        <row r="2963">
          <cell r="BT2963" t="str">
            <v>Üröm</v>
          </cell>
        </row>
        <row r="2964">
          <cell r="BT2964" t="str">
            <v>Vác</v>
          </cell>
        </row>
        <row r="2965">
          <cell r="BT2965" t="str">
            <v>Vácduka</v>
          </cell>
        </row>
        <row r="2966">
          <cell r="BT2966" t="str">
            <v>Vácegres</v>
          </cell>
        </row>
        <row r="2967">
          <cell r="BT2967" t="str">
            <v>Váchartyán</v>
          </cell>
        </row>
        <row r="2968">
          <cell r="BT2968" t="str">
            <v>Váckisújfalu</v>
          </cell>
        </row>
        <row r="2969">
          <cell r="BT2969" t="str">
            <v>Vácrátót</v>
          </cell>
        </row>
        <row r="2970">
          <cell r="BT2970" t="str">
            <v>Vácszentlászló</v>
          </cell>
        </row>
        <row r="2971">
          <cell r="BT2971" t="str">
            <v>Vadna</v>
          </cell>
        </row>
        <row r="2972">
          <cell r="BT2972" t="str">
            <v>Vadosfa</v>
          </cell>
        </row>
        <row r="2973">
          <cell r="BT2973" t="str">
            <v>Vág</v>
          </cell>
        </row>
        <row r="2974">
          <cell r="BT2974" t="str">
            <v>Vágáshuta</v>
          </cell>
        </row>
        <row r="2975">
          <cell r="BT2975" t="str">
            <v>Vaja</v>
          </cell>
        </row>
        <row r="2976">
          <cell r="BT2976" t="str">
            <v>Vajdácska</v>
          </cell>
        </row>
        <row r="2977">
          <cell r="BT2977" t="str">
            <v>Vajszló</v>
          </cell>
        </row>
        <row r="2978">
          <cell r="BT2978" t="str">
            <v>Vajta</v>
          </cell>
        </row>
        <row r="2979">
          <cell r="BT2979" t="str">
            <v>Vál</v>
          </cell>
        </row>
        <row r="2980">
          <cell r="BT2980" t="str">
            <v>Valkó</v>
          </cell>
        </row>
        <row r="2981">
          <cell r="BT2981" t="str">
            <v>Valkonya</v>
          </cell>
        </row>
        <row r="2982">
          <cell r="BT2982" t="str">
            <v>Vállaj</v>
          </cell>
        </row>
        <row r="2983">
          <cell r="BT2983" t="str">
            <v>Vállus</v>
          </cell>
        </row>
        <row r="2984">
          <cell r="BT2984" t="str">
            <v>Vámosatya</v>
          </cell>
        </row>
        <row r="2985">
          <cell r="BT2985" t="str">
            <v>Vámoscsalád</v>
          </cell>
        </row>
        <row r="2986">
          <cell r="BT2986" t="str">
            <v>Vámosgyörk</v>
          </cell>
        </row>
        <row r="2987">
          <cell r="BT2987" t="str">
            <v>Vámosmikola</v>
          </cell>
        </row>
        <row r="2988">
          <cell r="BT2988" t="str">
            <v>Vámosoroszi</v>
          </cell>
        </row>
        <row r="2989">
          <cell r="BT2989" t="str">
            <v>Vámospércs</v>
          </cell>
        </row>
        <row r="2990">
          <cell r="BT2990" t="str">
            <v>Vámosújfalu</v>
          </cell>
        </row>
        <row r="2991">
          <cell r="BT2991" t="str">
            <v>Vámosszabadi</v>
          </cell>
        </row>
        <row r="2992">
          <cell r="BT2992" t="str">
            <v>Váncsod</v>
          </cell>
        </row>
        <row r="2993">
          <cell r="BT2993" t="str">
            <v>Vanyarc</v>
          </cell>
        </row>
        <row r="2994">
          <cell r="BT2994" t="str">
            <v>Vanyola</v>
          </cell>
        </row>
        <row r="2995">
          <cell r="BT2995" t="str">
            <v>Várad</v>
          </cell>
        </row>
        <row r="2996">
          <cell r="BT2996" t="str">
            <v>Váralja</v>
          </cell>
        </row>
        <row r="2997">
          <cell r="BT2997" t="str">
            <v>Varászló</v>
          </cell>
        </row>
        <row r="2998">
          <cell r="BT2998" t="str">
            <v>Váraszó</v>
          </cell>
        </row>
        <row r="2999">
          <cell r="BT2999" t="str">
            <v>Várbalog</v>
          </cell>
        </row>
        <row r="3000">
          <cell r="BT3000" t="str">
            <v>Varbó</v>
          </cell>
        </row>
        <row r="3001">
          <cell r="BT3001" t="str">
            <v>Varbóc</v>
          </cell>
        </row>
        <row r="3002">
          <cell r="BT3002" t="str">
            <v>Várda</v>
          </cell>
        </row>
        <row r="3003">
          <cell r="BT3003" t="str">
            <v>Várdomb</v>
          </cell>
        </row>
        <row r="3004">
          <cell r="BT3004" t="str">
            <v>Várfölde</v>
          </cell>
        </row>
        <row r="3005">
          <cell r="BT3005" t="str">
            <v>Varga</v>
          </cell>
        </row>
        <row r="3006">
          <cell r="BT3006" t="str">
            <v>Várgesztes</v>
          </cell>
        </row>
        <row r="3007">
          <cell r="BT3007" t="str">
            <v>Várkesző</v>
          </cell>
        </row>
        <row r="3008">
          <cell r="BT3008" t="str">
            <v>Várong</v>
          </cell>
        </row>
        <row r="3009">
          <cell r="BT3009" t="str">
            <v>Városföld</v>
          </cell>
        </row>
        <row r="3010">
          <cell r="BT3010" t="str">
            <v>Városlőd</v>
          </cell>
        </row>
        <row r="3011">
          <cell r="BT3011" t="str">
            <v>Várpalota</v>
          </cell>
        </row>
        <row r="3012">
          <cell r="BT3012" t="str">
            <v>Varsád</v>
          </cell>
        </row>
        <row r="3013">
          <cell r="BT3013" t="str">
            <v>Varsány</v>
          </cell>
        </row>
        <row r="3014">
          <cell r="BT3014" t="str">
            <v>Várvölgy</v>
          </cell>
        </row>
        <row r="3015">
          <cell r="BT3015" t="str">
            <v>Vasad</v>
          </cell>
        </row>
        <row r="3016">
          <cell r="BT3016" t="str">
            <v>Vasalja</v>
          </cell>
        </row>
        <row r="3017">
          <cell r="BT3017" t="str">
            <v>Vásárosbéc</v>
          </cell>
        </row>
        <row r="3018">
          <cell r="BT3018" t="str">
            <v>Vásárosdombó</v>
          </cell>
        </row>
        <row r="3019">
          <cell r="BT3019" t="str">
            <v>Vásárosfalu</v>
          </cell>
        </row>
        <row r="3020">
          <cell r="BT3020" t="str">
            <v>Vásárosmiske</v>
          </cell>
        </row>
        <row r="3021">
          <cell r="BT3021" t="str">
            <v>Vásárosnamény</v>
          </cell>
        </row>
        <row r="3022">
          <cell r="BT3022" t="str">
            <v>Vasasszonyfa</v>
          </cell>
        </row>
        <row r="3023">
          <cell r="BT3023" t="str">
            <v>Vasboldogasszony</v>
          </cell>
        </row>
        <row r="3024">
          <cell r="BT3024" t="str">
            <v>Vasegerszeg</v>
          </cell>
        </row>
        <row r="3025">
          <cell r="BT3025" t="str">
            <v>Vashosszúfalu</v>
          </cell>
        </row>
        <row r="3026">
          <cell r="BT3026" t="str">
            <v>Vaskeresztes</v>
          </cell>
        </row>
        <row r="3027">
          <cell r="BT3027" t="str">
            <v>Vaskút</v>
          </cell>
        </row>
        <row r="3028">
          <cell r="BT3028" t="str">
            <v>Vasmegyer</v>
          </cell>
        </row>
        <row r="3029">
          <cell r="BT3029" t="str">
            <v>Vaspör</v>
          </cell>
        </row>
        <row r="3030">
          <cell r="BT3030" t="str">
            <v>Vassurány</v>
          </cell>
        </row>
        <row r="3031">
          <cell r="BT3031" t="str">
            <v>Vasvár</v>
          </cell>
        </row>
        <row r="3032">
          <cell r="BT3032" t="str">
            <v>Vaszar</v>
          </cell>
        </row>
        <row r="3033">
          <cell r="BT3033" t="str">
            <v>Vászoly</v>
          </cell>
        </row>
        <row r="3034">
          <cell r="BT3034" t="str">
            <v>Vasszécseny</v>
          </cell>
        </row>
        <row r="3035">
          <cell r="BT3035" t="str">
            <v>Vasszentmihály</v>
          </cell>
        </row>
        <row r="3036">
          <cell r="BT3036" t="str">
            <v>Vasszilvágy</v>
          </cell>
        </row>
        <row r="3037">
          <cell r="BT3037" t="str">
            <v>Vát</v>
          </cell>
        </row>
        <row r="3038">
          <cell r="BT3038" t="str">
            <v>Vatta</v>
          </cell>
        </row>
        <row r="3039">
          <cell r="BT3039" t="str">
            <v>Vázsnok</v>
          </cell>
        </row>
        <row r="3040">
          <cell r="BT3040" t="str">
            <v>Vécs</v>
          </cell>
        </row>
        <row r="3041">
          <cell r="BT3041" t="str">
            <v>Vecsés</v>
          </cell>
        </row>
        <row r="3042">
          <cell r="BT3042" t="str">
            <v>Végegyháza</v>
          </cell>
        </row>
        <row r="3043">
          <cell r="BT3043" t="str">
            <v>Vejti</v>
          </cell>
        </row>
        <row r="3044">
          <cell r="BT3044" t="str">
            <v>Vékény</v>
          </cell>
        </row>
        <row r="3045">
          <cell r="BT3045" t="str">
            <v>Vekerd</v>
          </cell>
        </row>
        <row r="3046">
          <cell r="BT3046" t="str">
            <v>Velem</v>
          </cell>
        </row>
        <row r="3047">
          <cell r="BT3047" t="str">
            <v>Velemér</v>
          </cell>
        </row>
        <row r="3048">
          <cell r="BT3048" t="str">
            <v>Velence</v>
          </cell>
        </row>
        <row r="3049">
          <cell r="BT3049" t="str">
            <v>Velény</v>
          </cell>
        </row>
        <row r="3050">
          <cell r="BT3050" t="str">
            <v>Véménd</v>
          </cell>
        </row>
        <row r="3051">
          <cell r="BT3051" t="str">
            <v>Vének</v>
          </cell>
        </row>
        <row r="3052">
          <cell r="BT3052" t="str">
            <v>Vép</v>
          </cell>
        </row>
        <row r="3053">
          <cell r="BT3053" t="str">
            <v>Vereb</v>
          </cell>
        </row>
        <row r="3054">
          <cell r="BT3054" t="str">
            <v>Veresegyház</v>
          </cell>
        </row>
        <row r="3055">
          <cell r="BT3055" t="str">
            <v>Verőce</v>
          </cell>
        </row>
        <row r="3056">
          <cell r="BT3056" t="str">
            <v>Verpelét</v>
          </cell>
        </row>
        <row r="3057">
          <cell r="BT3057" t="str">
            <v>Verseg</v>
          </cell>
        </row>
        <row r="3058">
          <cell r="BT3058" t="str">
            <v>Versend</v>
          </cell>
        </row>
        <row r="3059">
          <cell r="BT3059" t="str">
            <v>Vértesacsa</v>
          </cell>
        </row>
        <row r="3060">
          <cell r="BT3060" t="str">
            <v>Vértesboglár</v>
          </cell>
        </row>
        <row r="3061">
          <cell r="BT3061" t="str">
            <v>Vérteskethely</v>
          </cell>
        </row>
        <row r="3062">
          <cell r="BT3062" t="str">
            <v>Vértessomló</v>
          </cell>
        </row>
        <row r="3063">
          <cell r="BT3063" t="str">
            <v>Vértestolna</v>
          </cell>
        </row>
        <row r="3064">
          <cell r="BT3064" t="str">
            <v>Vértesszőlős</v>
          </cell>
        </row>
        <row r="3065">
          <cell r="BT3065" t="str">
            <v>Vése</v>
          </cell>
        </row>
        <row r="3066">
          <cell r="BT3066" t="str">
            <v>Veszkény</v>
          </cell>
        </row>
        <row r="3067">
          <cell r="BT3067" t="str">
            <v>Veszprém</v>
          </cell>
        </row>
        <row r="3068">
          <cell r="BT3068" t="str">
            <v>Veszprémfajsz</v>
          </cell>
        </row>
        <row r="3069">
          <cell r="BT3069" t="str">
            <v>Veszprémgalsa</v>
          </cell>
        </row>
        <row r="3070">
          <cell r="BT3070" t="str">
            <v>Veszprémvarsány</v>
          </cell>
        </row>
        <row r="3071">
          <cell r="BT3071" t="str">
            <v>Vésztő</v>
          </cell>
        </row>
        <row r="3072">
          <cell r="BT3072" t="str">
            <v>Vezseny</v>
          </cell>
        </row>
        <row r="3073">
          <cell r="BT3073" t="str">
            <v>Vid</v>
          </cell>
        </row>
        <row r="3074">
          <cell r="BT3074" t="str">
            <v>Vigántpetend</v>
          </cell>
        </row>
        <row r="3075">
          <cell r="BT3075" t="str">
            <v>Villány</v>
          </cell>
        </row>
        <row r="3076">
          <cell r="BT3076" t="str">
            <v>Villánykövesd</v>
          </cell>
        </row>
        <row r="3077">
          <cell r="BT3077" t="str">
            <v>Vilmány</v>
          </cell>
        </row>
        <row r="3078">
          <cell r="BT3078" t="str">
            <v>Vilonya</v>
          </cell>
        </row>
        <row r="3079">
          <cell r="BT3079" t="str">
            <v>Vilyvitány</v>
          </cell>
        </row>
        <row r="3080">
          <cell r="BT3080" t="str">
            <v>Vinár</v>
          </cell>
        </row>
        <row r="3081">
          <cell r="BT3081" t="str">
            <v>Vindornyafok</v>
          </cell>
        </row>
        <row r="3082">
          <cell r="BT3082" t="str">
            <v>Vindornyalak</v>
          </cell>
        </row>
        <row r="3083">
          <cell r="BT3083" t="str">
            <v>Vindornyaszőlős</v>
          </cell>
        </row>
        <row r="3084">
          <cell r="BT3084" t="str">
            <v>Visegrád</v>
          </cell>
        </row>
        <row r="3085">
          <cell r="BT3085" t="str">
            <v>Visnye</v>
          </cell>
        </row>
        <row r="3086">
          <cell r="BT3086" t="str">
            <v>Visonta</v>
          </cell>
        </row>
        <row r="3087">
          <cell r="BT3087" t="str">
            <v>Viss</v>
          </cell>
        </row>
        <row r="3088">
          <cell r="BT3088" t="str">
            <v>Visz</v>
          </cell>
        </row>
        <row r="3089">
          <cell r="BT3089" t="str">
            <v>Viszák</v>
          </cell>
        </row>
        <row r="3090">
          <cell r="BT3090" t="str">
            <v>Viszló</v>
          </cell>
        </row>
        <row r="3091">
          <cell r="BT3091" t="str">
            <v>Visznek</v>
          </cell>
        </row>
        <row r="3092">
          <cell r="BT3092" t="str">
            <v>Vitnyéd</v>
          </cell>
        </row>
        <row r="3093">
          <cell r="BT3093" t="str">
            <v>Vízvár</v>
          </cell>
        </row>
        <row r="3094">
          <cell r="BT3094" t="str">
            <v>Vizslás</v>
          </cell>
        </row>
        <row r="3095">
          <cell r="BT3095" t="str">
            <v>Vizsoly</v>
          </cell>
        </row>
        <row r="3096">
          <cell r="BT3096" t="str">
            <v>Vokány</v>
          </cell>
        </row>
        <row r="3097">
          <cell r="BT3097" t="str">
            <v>Vonyarcvashegy</v>
          </cell>
        </row>
        <row r="3098">
          <cell r="BT3098" t="str">
            <v>Vöckönd</v>
          </cell>
        </row>
        <row r="3099">
          <cell r="BT3099" t="str">
            <v>Völcsej</v>
          </cell>
        </row>
        <row r="3100">
          <cell r="BT3100" t="str">
            <v>Vönöck</v>
          </cell>
        </row>
        <row r="3101">
          <cell r="BT3101" t="str">
            <v>Vöröstó</v>
          </cell>
        </row>
        <row r="3102">
          <cell r="BT3102" t="str">
            <v>Vörs</v>
          </cell>
        </row>
        <row r="3103">
          <cell r="BT3103" t="str">
            <v>Zabar</v>
          </cell>
        </row>
        <row r="3104">
          <cell r="BT3104" t="str">
            <v>Zádor</v>
          </cell>
        </row>
        <row r="3105">
          <cell r="BT3105" t="str">
            <v>Zádorfalva</v>
          </cell>
        </row>
        <row r="3106">
          <cell r="BT3106" t="str">
            <v>Zagyvarékas</v>
          </cell>
        </row>
        <row r="3107">
          <cell r="BT3107" t="str">
            <v>Zagyvaszántó</v>
          </cell>
        </row>
        <row r="3108">
          <cell r="BT3108" t="str">
            <v>Záhony</v>
          </cell>
        </row>
        <row r="3109">
          <cell r="BT3109" t="str">
            <v>Zajk</v>
          </cell>
        </row>
        <row r="3110">
          <cell r="BT3110" t="str">
            <v>Zajta</v>
          </cell>
        </row>
        <row r="3111">
          <cell r="BT3111" t="str">
            <v>Zákány</v>
          </cell>
        </row>
        <row r="3112">
          <cell r="BT3112" t="str">
            <v>Zákányfalu</v>
          </cell>
        </row>
        <row r="3113">
          <cell r="BT3113" t="str">
            <v>Zákányszék</v>
          </cell>
        </row>
        <row r="3114">
          <cell r="BT3114" t="str">
            <v>Zala</v>
          </cell>
        </row>
        <row r="3115">
          <cell r="BT3115" t="str">
            <v>Zalaapáti</v>
          </cell>
        </row>
        <row r="3116">
          <cell r="BT3116" t="str">
            <v>Zalabaksa</v>
          </cell>
        </row>
        <row r="3117">
          <cell r="BT3117" t="str">
            <v>Zalabér</v>
          </cell>
        </row>
        <row r="3118">
          <cell r="BT3118" t="str">
            <v>Zalaboldogfa</v>
          </cell>
        </row>
        <row r="3119">
          <cell r="BT3119" t="str">
            <v>Zalacsány</v>
          </cell>
        </row>
        <row r="3120">
          <cell r="BT3120" t="str">
            <v>Zalacséb</v>
          </cell>
        </row>
        <row r="3121">
          <cell r="BT3121" t="str">
            <v>Zalaegerszeg</v>
          </cell>
        </row>
        <row r="3122">
          <cell r="BT3122" t="str">
            <v>Zalaerdőd</v>
          </cell>
        </row>
        <row r="3123">
          <cell r="BT3123" t="str">
            <v>Zalagyömörő</v>
          </cell>
        </row>
        <row r="3124">
          <cell r="BT3124" t="str">
            <v>Zalahaláp</v>
          </cell>
        </row>
        <row r="3125">
          <cell r="BT3125" t="str">
            <v>Zalaháshágy</v>
          </cell>
        </row>
        <row r="3126">
          <cell r="BT3126" t="str">
            <v>Zalaigrice</v>
          </cell>
        </row>
        <row r="3127">
          <cell r="BT3127" t="str">
            <v>Zalaistvánd</v>
          </cell>
        </row>
        <row r="3128">
          <cell r="BT3128" t="str">
            <v>Zalakaros</v>
          </cell>
        </row>
        <row r="3129">
          <cell r="BT3129" t="str">
            <v>Zalakomár</v>
          </cell>
        </row>
        <row r="3130">
          <cell r="BT3130" t="str">
            <v>Zalaköveskút</v>
          </cell>
        </row>
        <row r="3131">
          <cell r="BT3131" t="str">
            <v>Zalalövő</v>
          </cell>
        </row>
        <row r="3132">
          <cell r="BT3132" t="str">
            <v>Zalameggyes</v>
          </cell>
        </row>
        <row r="3133">
          <cell r="BT3133" t="str">
            <v>Zalamerenye</v>
          </cell>
        </row>
        <row r="3134">
          <cell r="BT3134" t="str">
            <v>Zalasárszeg</v>
          </cell>
        </row>
        <row r="3135">
          <cell r="BT3135" t="str">
            <v>Zalaszabar</v>
          </cell>
        </row>
        <row r="3136">
          <cell r="BT3136" t="str">
            <v>Zalaszántó</v>
          </cell>
        </row>
        <row r="3137">
          <cell r="BT3137" t="str">
            <v>Zalaszegvár</v>
          </cell>
        </row>
        <row r="3138">
          <cell r="BT3138" t="str">
            <v>Zalaszentbalázs</v>
          </cell>
        </row>
        <row r="3139">
          <cell r="BT3139" t="str">
            <v>Zalaszentgrót</v>
          </cell>
        </row>
        <row r="3140">
          <cell r="BT3140" t="str">
            <v>Zalaszentgyörgy</v>
          </cell>
        </row>
        <row r="3141">
          <cell r="BT3141" t="str">
            <v>Zalaszentiván</v>
          </cell>
        </row>
        <row r="3142">
          <cell r="BT3142" t="str">
            <v>Zalaszentjakab</v>
          </cell>
        </row>
        <row r="3143">
          <cell r="BT3143" t="str">
            <v>Zalaszentlászló</v>
          </cell>
        </row>
        <row r="3144">
          <cell r="BT3144" t="str">
            <v>Zalaszentlőrinc</v>
          </cell>
        </row>
        <row r="3145">
          <cell r="BT3145" t="str">
            <v>Zalaszentmárton</v>
          </cell>
        </row>
        <row r="3146">
          <cell r="BT3146" t="str">
            <v>Zalaszentmihály</v>
          </cell>
        </row>
        <row r="3147">
          <cell r="BT3147" t="str">
            <v>Zalaszombatfa</v>
          </cell>
        </row>
        <row r="3148">
          <cell r="BT3148" t="str">
            <v>Zaláta</v>
          </cell>
        </row>
        <row r="3149">
          <cell r="BT3149" t="str">
            <v>Zalatárnok</v>
          </cell>
        </row>
        <row r="3150">
          <cell r="BT3150" t="str">
            <v>Zalaújlak</v>
          </cell>
        </row>
        <row r="3151">
          <cell r="BT3151" t="str">
            <v>Zalavár</v>
          </cell>
        </row>
        <row r="3152">
          <cell r="BT3152" t="str">
            <v>Zalavég</v>
          </cell>
        </row>
        <row r="3153">
          <cell r="BT3153" t="str">
            <v>Zalkod</v>
          </cell>
        </row>
        <row r="3154">
          <cell r="BT3154" t="str">
            <v>Zamárdi</v>
          </cell>
        </row>
        <row r="3155">
          <cell r="BT3155" t="str">
            <v>Zámoly</v>
          </cell>
        </row>
        <row r="3156">
          <cell r="BT3156" t="str">
            <v>Zánka</v>
          </cell>
        </row>
        <row r="3157">
          <cell r="BT3157" t="str">
            <v>Zaránk</v>
          </cell>
        </row>
        <row r="3158">
          <cell r="BT3158" t="str">
            <v>Závod</v>
          </cell>
        </row>
        <row r="3159">
          <cell r="BT3159" t="str">
            <v>Zebecke</v>
          </cell>
        </row>
        <row r="3160">
          <cell r="BT3160" t="str">
            <v>Zebegény</v>
          </cell>
        </row>
        <row r="3161">
          <cell r="BT3161" t="str">
            <v>Zemplénagárd</v>
          </cell>
        </row>
        <row r="3162">
          <cell r="BT3162" t="str">
            <v>Zengővárkony</v>
          </cell>
        </row>
        <row r="3163">
          <cell r="BT3163" t="str">
            <v>Zichyújfalu</v>
          </cell>
        </row>
        <row r="3164">
          <cell r="BT3164" t="str">
            <v>Zics</v>
          </cell>
        </row>
        <row r="3165">
          <cell r="BT3165" t="str">
            <v>Ziliz</v>
          </cell>
        </row>
        <row r="3166">
          <cell r="BT3166" t="str">
            <v>Zimány</v>
          </cell>
        </row>
        <row r="3167">
          <cell r="BT3167" t="str">
            <v>Zirc</v>
          </cell>
        </row>
        <row r="3168">
          <cell r="BT3168" t="str">
            <v>Zók</v>
          </cell>
        </row>
        <row r="3169">
          <cell r="BT3169" t="str">
            <v>Zomba</v>
          </cell>
        </row>
        <row r="3170">
          <cell r="BT3170" t="str">
            <v>Zubogy</v>
          </cell>
        </row>
        <row r="3171">
          <cell r="BT3171" t="str">
            <v>Zsadány</v>
          </cell>
        </row>
        <row r="3172">
          <cell r="BT3172" t="str">
            <v>Zsáka</v>
          </cell>
        </row>
        <row r="3173">
          <cell r="BT3173" t="str">
            <v>Zsámbék</v>
          </cell>
        </row>
        <row r="3174">
          <cell r="BT3174" t="str">
            <v>Zsámbok</v>
          </cell>
        </row>
        <row r="3175">
          <cell r="BT3175" t="str">
            <v>Zsana</v>
          </cell>
        </row>
        <row r="3176">
          <cell r="BT3176" t="str">
            <v>Zsarolyán</v>
          </cell>
        </row>
        <row r="3177">
          <cell r="BT3177" t="str">
            <v>Zsebeháza</v>
          </cell>
        </row>
        <row r="3178">
          <cell r="BT3178" t="str">
            <v>Zsédeny</v>
          </cell>
        </row>
        <row r="3179">
          <cell r="BT3179" t="str">
            <v>Zselickisfalud</v>
          </cell>
        </row>
        <row r="3180">
          <cell r="BT3180" t="str">
            <v>Zselickislak</v>
          </cell>
        </row>
        <row r="3181">
          <cell r="BT3181" t="str">
            <v>Zselicszentpál</v>
          </cell>
        </row>
        <row r="3182">
          <cell r="BT3182" t="str">
            <v>Zsennye</v>
          </cell>
        </row>
        <row r="3183">
          <cell r="BT3183" t="str">
            <v>Zsira</v>
          </cell>
        </row>
        <row r="3184">
          <cell r="BT3184" t="str">
            <v>Zsombó</v>
          </cell>
        </row>
        <row r="3185">
          <cell r="BT3185" t="str">
            <v>Zsujta</v>
          </cell>
        </row>
        <row r="3186">
          <cell r="BT3186" t="str">
            <v>Zsurk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tábla"/>
      <sheetName val="2.sz.tábla"/>
      <sheetName val="2a. tábla"/>
      <sheetName val="3.tábla"/>
      <sheetName val="4. sz. tábla"/>
      <sheetName val="5.sz.tábla "/>
      <sheetName val="6. sz. tábla "/>
      <sheetName val="7. sz. tábla"/>
      <sheetName val="8. sz. tábla "/>
      <sheetName val="9. sz. stabilitási tv "/>
      <sheetName val="10. sz. tábla"/>
      <sheetName val="11. tábla"/>
      <sheetName val="12. sz. EU projektek"/>
      <sheetName val="13.tábla"/>
      <sheetName val="14. tábla"/>
      <sheetName val="Munka1"/>
    </sheetNames>
    <sheetDataSet>
      <sheetData sheetId="0">
        <row r="7">
          <cell r="D7">
            <v>33655434</v>
          </cell>
        </row>
      </sheetData>
      <sheetData sheetId="1">
        <row r="33">
          <cell r="D33">
            <v>20250000</v>
          </cell>
        </row>
        <row r="44">
          <cell r="B44">
            <v>0</v>
          </cell>
        </row>
      </sheetData>
      <sheetData sheetId="2" refreshError="1"/>
      <sheetData sheetId="3">
        <row r="7">
          <cell r="D7">
            <v>17970857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tabSelected="1" view="pageLayout" topLeftCell="A19" zoomScaleNormal="100" workbookViewId="0">
      <selection sqref="A1:F1"/>
    </sheetView>
  </sheetViews>
  <sheetFormatPr defaultRowHeight="15.6" x14ac:dyDescent="0.3"/>
  <cols>
    <col min="1" max="1" width="6.88671875" style="324" customWidth="1"/>
    <col min="2" max="2" width="38.6640625" style="324" customWidth="1"/>
    <col min="3" max="3" width="18.44140625" style="324" bestFit="1" customWidth="1"/>
    <col min="4" max="4" width="10.5546875" style="324" customWidth="1"/>
    <col min="5" max="5" width="18.44140625" style="324" bestFit="1" customWidth="1"/>
    <col min="6" max="6" width="16" style="324" bestFit="1" customWidth="1"/>
    <col min="7" max="256" width="9.109375" style="324"/>
    <col min="257" max="257" width="8.109375" style="324" customWidth="1"/>
    <col min="258" max="258" width="41" style="324" customWidth="1"/>
    <col min="259" max="261" width="32.88671875" style="324" customWidth="1"/>
    <col min="262" max="512" width="9.109375" style="324"/>
    <col min="513" max="513" width="8.109375" style="324" customWidth="1"/>
    <col min="514" max="514" width="41" style="324" customWidth="1"/>
    <col min="515" max="517" width="32.88671875" style="324" customWidth="1"/>
    <col min="518" max="768" width="9.109375" style="324"/>
    <col min="769" max="769" width="8.109375" style="324" customWidth="1"/>
    <col min="770" max="770" width="41" style="324" customWidth="1"/>
    <col min="771" max="773" width="32.88671875" style="324" customWidth="1"/>
    <col min="774" max="1024" width="9.109375" style="324"/>
    <col min="1025" max="1025" width="8.109375" style="324" customWidth="1"/>
    <col min="1026" max="1026" width="41" style="324" customWidth="1"/>
    <col min="1027" max="1029" width="32.88671875" style="324" customWidth="1"/>
    <col min="1030" max="1280" width="9.109375" style="324"/>
    <col min="1281" max="1281" width="8.109375" style="324" customWidth="1"/>
    <col min="1282" max="1282" width="41" style="324" customWidth="1"/>
    <col min="1283" max="1285" width="32.88671875" style="324" customWidth="1"/>
    <col min="1286" max="1536" width="9.109375" style="324"/>
    <col min="1537" max="1537" width="8.109375" style="324" customWidth="1"/>
    <col min="1538" max="1538" width="41" style="324" customWidth="1"/>
    <col min="1539" max="1541" width="32.88671875" style="324" customWidth="1"/>
    <col min="1542" max="1792" width="9.109375" style="324"/>
    <col min="1793" max="1793" width="8.109375" style="324" customWidth="1"/>
    <col min="1794" max="1794" width="41" style="324" customWidth="1"/>
    <col min="1795" max="1797" width="32.88671875" style="324" customWidth="1"/>
    <col min="1798" max="2048" width="9.109375" style="324"/>
    <col min="2049" max="2049" width="8.109375" style="324" customWidth="1"/>
    <col min="2050" max="2050" width="41" style="324" customWidth="1"/>
    <col min="2051" max="2053" width="32.88671875" style="324" customWidth="1"/>
    <col min="2054" max="2304" width="9.109375" style="324"/>
    <col min="2305" max="2305" width="8.109375" style="324" customWidth="1"/>
    <col min="2306" max="2306" width="41" style="324" customWidth="1"/>
    <col min="2307" max="2309" width="32.88671875" style="324" customWidth="1"/>
    <col min="2310" max="2560" width="9.109375" style="324"/>
    <col min="2561" max="2561" width="8.109375" style="324" customWidth="1"/>
    <col min="2562" max="2562" width="41" style="324" customWidth="1"/>
    <col min="2563" max="2565" width="32.88671875" style="324" customWidth="1"/>
    <col min="2566" max="2816" width="9.109375" style="324"/>
    <col min="2817" max="2817" width="8.109375" style="324" customWidth="1"/>
    <col min="2818" max="2818" width="41" style="324" customWidth="1"/>
    <col min="2819" max="2821" width="32.88671875" style="324" customWidth="1"/>
    <col min="2822" max="3072" width="9.109375" style="324"/>
    <col min="3073" max="3073" width="8.109375" style="324" customWidth="1"/>
    <col min="3074" max="3074" width="41" style="324" customWidth="1"/>
    <col min="3075" max="3077" width="32.88671875" style="324" customWidth="1"/>
    <col min="3078" max="3328" width="9.109375" style="324"/>
    <col min="3329" max="3329" width="8.109375" style="324" customWidth="1"/>
    <col min="3330" max="3330" width="41" style="324" customWidth="1"/>
    <col min="3331" max="3333" width="32.88671875" style="324" customWidth="1"/>
    <col min="3334" max="3584" width="9.109375" style="324"/>
    <col min="3585" max="3585" width="8.109375" style="324" customWidth="1"/>
    <col min="3586" max="3586" width="41" style="324" customWidth="1"/>
    <col min="3587" max="3589" width="32.88671875" style="324" customWidth="1"/>
    <col min="3590" max="3840" width="9.109375" style="324"/>
    <col min="3841" max="3841" width="8.109375" style="324" customWidth="1"/>
    <col min="3842" max="3842" width="41" style="324" customWidth="1"/>
    <col min="3843" max="3845" width="32.88671875" style="324" customWidth="1"/>
    <col min="3846" max="4096" width="9.109375" style="324"/>
    <col min="4097" max="4097" width="8.109375" style="324" customWidth="1"/>
    <col min="4098" max="4098" width="41" style="324" customWidth="1"/>
    <col min="4099" max="4101" width="32.88671875" style="324" customWidth="1"/>
    <col min="4102" max="4352" width="9.109375" style="324"/>
    <col min="4353" max="4353" width="8.109375" style="324" customWidth="1"/>
    <col min="4354" max="4354" width="41" style="324" customWidth="1"/>
    <col min="4355" max="4357" width="32.88671875" style="324" customWidth="1"/>
    <col min="4358" max="4608" width="9.109375" style="324"/>
    <col min="4609" max="4609" width="8.109375" style="324" customWidth="1"/>
    <col min="4610" max="4610" width="41" style="324" customWidth="1"/>
    <col min="4611" max="4613" width="32.88671875" style="324" customWidth="1"/>
    <col min="4614" max="4864" width="9.109375" style="324"/>
    <col min="4865" max="4865" width="8.109375" style="324" customWidth="1"/>
    <col min="4866" max="4866" width="41" style="324" customWidth="1"/>
    <col min="4867" max="4869" width="32.88671875" style="324" customWidth="1"/>
    <col min="4870" max="5120" width="9.109375" style="324"/>
    <col min="5121" max="5121" width="8.109375" style="324" customWidth="1"/>
    <col min="5122" max="5122" width="41" style="324" customWidth="1"/>
    <col min="5123" max="5125" width="32.88671875" style="324" customWidth="1"/>
    <col min="5126" max="5376" width="9.109375" style="324"/>
    <col min="5377" max="5377" width="8.109375" style="324" customWidth="1"/>
    <col min="5378" max="5378" width="41" style="324" customWidth="1"/>
    <col min="5379" max="5381" width="32.88671875" style="324" customWidth="1"/>
    <col min="5382" max="5632" width="9.109375" style="324"/>
    <col min="5633" max="5633" width="8.109375" style="324" customWidth="1"/>
    <col min="5634" max="5634" width="41" style="324" customWidth="1"/>
    <col min="5635" max="5637" width="32.88671875" style="324" customWidth="1"/>
    <col min="5638" max="5888" width="9.109375" style="324"/>
    <col min="5889" max="5889" width="8.109375" style="324" customWidth="1"/>
    <col min="5890" max="5890" width="41" style="324" customWidth="1"/>
    <col min="5891" max="5893" width="32.88671875" style="324" customWidth="1"/>
    <col min="5894" max="6144" width="9.109375" style="324"/>
    <col min="6145" max="6145" width="8.109375" style="324" customWidth="1"/>
    <col min="6146" max="6146" width="41" style="324" customWidth="1"/>
    <col min="6147" max="6149" width="32.88671875" style="324" customWidth="1"/>
    <col min="6150" max="6400" width="9.109375" style="324"/>
    <col min="6401" max="6401" width="8.109375" style="324" customWidth="1"/>
    <col min="6402" max="6402" width="41" style="324" customWidth="1"/>
    <col min="6403" max="6405" width="32.88671875" style="324" customWidth="1"/>
    <col min="6406" max="6656" width="9.109375" style="324"/>
    <col min="6657" max="6657" width="8.109375" style="324" customWidth="1"/>
    <col min="6658" max="6658" width="41" style="324" customWidth="1"/>
    <col min="6659" max="6661" width="32.88671875" style="324" customWidth="1"/>
    <col min="6662" max="6912" width="9.109375" style="324"/>
    <col min="6913" max="6913" width="8.109375" style="324" customWidth="1"/>
    <col min="6914" max="6914" width="41" style="324" customWidth="1"/>
    <col min="6915" max="6917" width="32.88671875" style="324" customWidth="1"/>
    <col min="6918" max="7168" width="9.109375" style="324"/>
    <col min="7169" max="7169" width="8.109375" style="324" customWidth="1"/>
    <col min="7170" max="7170" width="41" style="324" customWidth="1"/>
    <col min="7171" max="7173" width="32.88671875" style="324" customWidth="1"/>
    <col min="7174" max="7424" width="9.109375" style="324"/>
    <col min="7425" max="7425" width="8.109375" style="324" customWidth="1"/>
    <col min="7426" max="7426" width="41" style="324" customWidth="1"/>
    <col min="7427" max="7429" width="32.88671875" style="324" customWidth="1"/>
    <col min="7430" max="7680" width="9.109375" style="324"/>
    <col min="7681" max="7681" width="8.109375" style="324" customWidth="1"/>
    <col min="7682" max="7682" width="41" style="324" customWidth="1"/>
    <col min="7683" max="7685" width="32.88671875" style="324" customWidth="1"/>
    <col min="7686" max="7936" width="9.109375" style="324"/>
    <col min="7937" max="7937" width="8.109375" style="324" customWidth="1"/>
    <col min="7938" max="7938" width="41" style="324" customWidth="1"/>
    <col min="7939" max="7941" width="32.88671875" style="324" customWidth="1"/>
    <col min="7942" max="8192" width="9.109375" style="324"/>
    <col min="8193" max="8193" width="8.109375" style="324" customWidth="1"/>
    <col min="8194" max="8194" width="41" style="324" customWidth="1"/>
    <col min="8195" max="8197" width="32.88671875" style="324" customWidth="1"/>
    <col min="8198" max="8448" width="9.109375" style="324"/>
    <col min="8449" max="8449" width="8.109375" style="324" customWidth="1"/>
    <col min="8450" max="8450" width="41" style="324" customWidth="1"/>
    <col min="8451" max="8453" width="32.88671875" style="324" customWidth="1"/>
    <col min="8454" max="8704" width="9.109375" style="324"/>
    <col min="8705" max="8705" width="8.109375" style="324" customWidth="1"/>
    <col min="8706" max="8706" width="41" style="324" customWidth="1"/>
    <col min="8707" max="8709" width="32.88671875" style="324" customWidth="1"/>
    <col min="8710" max="8960" width="9.109375" style="324"/>
    <col min="8961" max="8961" width="8.109375" style="324" customWidth="1"/>
    <col min="8962" max="8962" width="41" style="324" customWidth="1"/>
    <col min="8963" max="8965" width="32.88671875" style="324" customWidth="1"/>
    <col min="8966" max="9216" width="9.109375" style="324"/>
    <col min="9217" max="9217" width="8.109375" style="324" customWidth="1"/>
    <col min="9218" max="9218" width="41" style="324" customWidth="1"/>
    <col min="9219" max="9221" width="32.88671875" style="324" customWidth="1"/>
    <col min="9222" max="9472" width="9.109375" style="324"/>
    <col min="9473" max="9473" width="8.109375" style="324" customWidth="1"/>
    <col min="9474" max="9474" width="41" style="324" customWidth="1"/>
    <col min="9475" max="9477" width="32.88671875" style="324" customWidth="1"/>
    <col min="9478" max="9728" width="9.109375" style="324"/>
    <col min="9729" max="9729" width="8.109375" style="324" customWidth="1"/>
    <col min="9730" max="9730" width="41" style="324" customWidth="1"/>
    <col min="9731" max="9733" width="32.88671875" style="324" customWidth="1"/>
    <col min="9734" max="9984" width="9.109375" style="324"/>
    <col min="9985" max="9985" width="8.109375" style="324" customWidth="1"/>
    <col min="9986" max="9986" width="41" style="324" customWidth="1"/>
    <col min="9987" max="9989" width="32.88671875" style="324" customWidth="1"/>
    <col min="9990" max="10240" width="9.109375" style="324"/>
    <col min="10241" max="10241" width="8.109375" style="324" customWidth="1"/>
    <col min="10242" max="10242" width="41" style="324" customWidth="1"/>
    <col min="10243" max="10245" width="32.88671875" style="324" customWidth="1"/>
    <col min="10246" max="10496" width="9.109375" style="324"/>
    <col min="10497" max="10497" width="8.109375" style="324" customWidth="1"/>
    <col min="10498" max="10498" width="41" style="324" customWidth="1"/>
    <col min="10499" max="10501" width="32.88671875" style="324" customWidth="1"/>
    <col min="10502" max="10752" width="9.109375" style="324"/>
    <col min="10753" max="10753" width="8.109375" style="324" customWidth="1"/>
    <col min="10754" max="10754" width="41" style="324" customWidth="1"/>
    <col min="10755" max="10757" width="32.88671875" style="324" customWidth="1"/>
    <col min="10758" max="11008" width="9.109375" style="324"/>
    <col min="11009" max="11009" width="8.109375" style="324" customWidth="1"/>
    <col min="11010" max="11010" width="41" style="324" customWidth="1"/>
    <col min="11011" max="11013" width="32.88671875" style="324" customWidth="1"/>
    <col min="11014" max="11264" width="9.109375" style="324"/>
    <col min="11265" max="11265" width="8.109375" style="324" customWidth="1"/>
    <col min="11266" max="11266" width="41" style="324" customWidth="1"/>
    <col min="11267" max="11269" width="32.88671875" style="324" customWidth="1"/>
    <col min="11270" max="11520" width="9.109375" style="324"/>
    <col min="11521" max="11521" width="8.109375" style="324" customWidth="1"/>
    <col min="11522" max="11522" width="41" style="324" customWidth="1"/>
    <col min="11523" max="11525" width="32.88671875" style="324" customWidth="1"/>
    <col min="11526" max="11776" width="9.109375" style="324"/>
    <col min="11777" max="11777" width="8.109375" style="324" customWidth="1"/>
    <col min="11778" max="11778" width="41" style="324" customWidth="1"/>
    <col min="11779" max="11781" width="32.88671875" style="324" customWidth="1"/>
    <col min="11782" max="12032" width="9.109375" style="324"/>
    <col min="12033" max="12033" width="8.109375" style="324" customWidth="1"/>
    <col min="12034" max="12034" width="41" style="324" customWidth="1"/>
    <col min="12035" max="12037" width="32.88671875" style="324" customWidth="1"/>
    <col min="12038" max="12288" width="9.109375" style="324"/>
    <col min="12289" max="12289" width="8.109375" style="324" customWidth="1"/>
    <col min="12290" max="12290" width="41" style="324" customWidth="1"/>
    <col min="12291" max="12293" width="32.88671875" style="324" customWidth="1"/>
    <col min="12294" max="12544" width="9.109375" style="324"/>
    <col min="12545" max="12545" width="8.109375" style="324" customWidth="1"/>
    <col min="12546" max="12546" width="41" style="324" customWidth="1"/>
    <col min="12547" max="12549" width="32.88671875" style="324" customWidth="1"/>
    <col min="12550" max="12800" width="9.109375" style="324"/>
    <col min="12801" max="12801" width="8.109375" style="324" customWidth="1"/>
    <col min="12802" max="12802" width="41" style="324" customWidth="1"/>
    <col min="12803" max="12805" width="32.88671875" style="324" customWidth="1"/>
    <col min="12806" max="13056" width="9.109375" style="324"/>
    <col min="13057" max="13057" width="8.109375" style="324" customWidth="1"/>
    <col min="13058" max="13058" width="41" style="324" customWidth="1"/>
    <col min="13059" max="13061" width="32.88671875" style="324" customWidth="1"/>
    <col min="13062" max="13312" width="9.109375" style="324"/>
    <col min="13313" max="13313" width="8.109375" style="324" customWidth="1"/>
    <col min="13314" max="13314" width="41" style="324" customWidth="1"/>
    <col min="13315" max="13317" width="32.88671875" style="324" customWidth="1"/>
    <col min="13318" max="13568" width="9.109375" style="324"/>
    <col min="13569" max="13569" width="8.109375" style="324" customWidth="1"/>
    <col min="13570" max="13570" width="41" style="324" customWidth="1"/>
    <col min="13571" max="13573" width="32.88671875" style="324" customWidth="1"/>
    <col min="13574" max="13824" width="9.109375" style="324"/>
    <col min="13825" max="13825" width="8.109375" style="324" customWidth="1"/>
    <col min="13826" max="13826" width="41" style="324" customWidth="1"/>
    <col min="13827" max="13829" width="32.88671875" style="324" customWidth="1"/>
    <col min="13830" max="14080" width="9.109375" style="324"/>
    <col min="14081" max="14081" width="8.109375" style="324" customWidth="1"/>
    <col min="14082" max="14082" width="41" style="324" customWidth="1"/>
    <col min="14083" max="14085" width="32.88671875" style="324" customWidth="1"/>
    <col min="14086" max="14336" width="9.109375" style="324"/>
    <col min="14337" max="14337" width="8.109375" style="324" customWidth="1"/>
    <col min="14338" max="14338" width="41" style="324" customWidth="1"/>
    <col min="14339" max="14341" width="32.88671875" style="324" customWidth="1"/>
    <col min="14342" max="14592" width="9.109375" style="324"/>
    <col min="14593" max="14593" width="8.109375" style="324" customWidth="1"/>
    <col min="14594" max="14594" width="41" style="324" customWidth="1"/>
    <col min="14595" max="14597" width="32.88671875" style="324" customWidth="1"/>
    <col min="14598" max="14848" width="9.109375" style="324"/>
    <col min="14849" max="14849" width="8.109375" style="324" customWidth="1"/>
    <col min="14850" max="14850" width="41" style="324" customWidth="1"/>
    <col min="14851" max="14853" width="32.88671875" style="324" customWidth="1"/>
    <col min="14854" max="15104" width="9.109375" style="324"/>
    <col min="15105" max="15105" width="8.109375" style="324" customWidth="1"/>
    <col min="15106" max="15106" width="41" style="324" customWidth="1"/>
    <col min="15107" max="15109" width="32.88671875" style="324" customWidth="1"/>
    <col min="15110" max="15360" width="9.109375" style="324"/>
    <col min="15361" max="15361" width="8.109375" style="324" customWidth="1"/>
    <col min="15362" max="15362" width="41" style="324" customWidth="1"/>
    <col min="15363" max="15365" width="32.88671875" style="324" customWidth="1"/>
    <col min="15366" max="15616" width="9.109375" style="324"/>
    <col min="15617" max="15617" width="8.109375" style="324" customWidth="1"/>
    <col min="15618" max="15618" width="41" style="324" customWidth="1"/>
    <col min="15619" max="15621" width="32.88671875" style="324" customWidth="1"/>
    <col min="15622" max="15872" width="9.109375" style="324"/>
    <col min="15873" max="15873" width="8.109375" style="324" customWidth="1"/>
    <col min="15874" max="15874" width="41" style="324" customWidth="1"/>
    <col min="15875" max="15877" width="32.88671875" style="324" customWidth="1"/>
    <col min="15878" max="16128" width="9.109375" style="324"/>
    <col min="16129" max="16129" width="8.109375" style="324" customWidth="1"/>
    <col min="16130" max="16130" width="41" style="324" customWidth="1"/>
    <col min="16131" max="16133" width="32.88671875" style="324" customWidth="1"/>
    <col min="16134" max="16384" width="9.109375" style="324"/>
  </cols>
  <sheetData>
    <row r="1" spans="1:6" ht="28.5" customHeight="1" x14ac:dyDescent="0.3">
      <c r="A1" s="529" t="s">
        <v>831</v>
      </c>
      <c r="B1" s="529"/>
      <c r="C1" s="529"/>
      <c r="D1" s="529"/>
      <c r="E1" s="529"/>
      <c r="F1" s="529"/>
    </row>
    <row r="2" spans="1:6" s="326" customFormat="1" ht="31.2" x14ac:dyDescent="0.3">
      <c r="A2" s="491" t="s">
        <v>573</v>
      </c>
      <c r="B2" s="491" t="s">
        <v>70</v>
      </c>
      <c r="C2" s="491" t="s">
        <v>641</v>
      </c>
      <c r="D2" s="500" t="s">
        <v>642</v>
      </c>
      <c r="E2" s="491" t="s">
        <v>643</v>
      </c>
      <c r="F2" s="501" t="s">
        <v>398</v>
      </c>
    </row>
    <row r="3" spans="1:6" x14ac:dyDescent="0.3">
      <c r="A3" s="327">
        <v>1</v>
      </c>
      <c r="B3" s="327">
        <v>2</v>
      </c>
      <c r="C3" s="327">
        <v>3</v>
      </c>
      <c r="D3" s="327">
        <v>4</v>
      </c>
      <c r="E3" s="327">
        <v>5</v>
      </c>
      <c r="F3" s="502">
        <v>6</v>
      </c>
    </row>
    <row r="4" spans="1:6" x14ac:dyDescent="0.3">
      <c r="A4" s="503" t="s">
        <v>581</v>
      </c>
      <c r="B4" s="330" t="s">
        <v>836</v>
      </c>
      <c r="C4" s="331">
        <v>0</v>
      </c>
      <c r="D4" s="331">
        <v>0</v>
      </c>
      <c r="E4" s="331">
        <v>2760000</v>
      </c>
      <c r="F4" s="502"/>
    </row>
    <row r="5" spans="1:6" x14ac:dyDescent="0.3">
      <c r="A5" s="354" t="s">
        <v>583</v>
      </c>
      <c r="B5" s="330" t="s">
        <v>644</v>
      </c>
      <c r="C5" s="331">
        <v>464527</v>
      </c>
      <c r="D5" s="331">
        <v>0</v>
      </c>
      <c r="E5" s="331">
        <v>217027</v>
      </c>
      <c r="F5" s="504">
        <f t="shared" ref="F5:F42" si="0">E5/C5*100</f>
        <v>46.719996900072545</v>
      </c>
    </row>
    <row r="6" spans="1:6" ht="31.2" x14ac:dyDescent="0.3">
      <c r="A6" s="354" t="s">
        <v>585</v>
      </c>
      <c r="B6" s="328" t="s">
        <v>645</v>
      </c>
      <c r="C6" s="329">
        <f t="shared" ref="C6" si="1">SUM(C5)</f>
        <v>464527</v>
      </c>
      <c r="D6" s="331">
        <f t="shared" ref="D6" si="2">SUM(D5)</f>
        <v>0</v>
      </c>
      <c r="E6" s="329">
        <f>SUM(E4:E5)</f>
        <v>2977027</v>
      </c>
      <c r="F6" s="504">
        <f t="shared" si="0"/>
        <v>640.87275874168779</v>
      </c>
    </row>
    <row r="7" spans="1:6" ht="31.2" x14ac:dyDescent="0.3">
      <c r="A7" s="327" t="s">
        <v>632</v>
      </c>
      <c r="B7" s="330" t="s">
        <v>646</v>
      </c>
      <c r="C7" s="347">
        <v>342557845</v>
      </c>
      <c r="D7" s="331">
        <v>0</v>
      </c>
      <c r="E7" s="347">
        <v>327911735</v>
      </c>
      <c r="F7" s="504">
        <f t="shared" si="0"/>
        <v>95.724485597461651</v>
      </c>
    </row>
    <row r="8" spans="1:6" ht="31.2" x14ac:dyDescent="0.3">
      <c r="A8" s="327" t="s">
        <v>634</v>
      </c>
      <c r="B8" s="330" t="s">
        <v>647</v>
      </c>
      <c r="C8" s="331">
        <v>4605894</v>
      </c>
      <c r="D8" s="331">
        <v>0</v>
      </c>
      <c r="E8" s="331">
        <v>4190810</v>
      </c>
      <c r="F8" s="504">
        <f t="shared" si="0"/>
        <v>90.987981920556564</v>
      </c>
    </row>
    <row r="9" spans="1:6" x14ac:dyDescent="0.3">
      <c r="A9" s="327" t="s">
        <v>588</v>
      </c>
      <c r="B9" s="330" t="s">
        <v>648</v>
      </c>
      <c r="C9" s="331">
        <v>4837400</v>
      </c>
      <c r="D9" s="331">
        <v>0</v>
      </c>
      <c r="E9" s="331">
        <v>11537400</v>
      </c>
      <c r="F9" s="504">
        <f t="shared" si="0"/>
        <v>238.50415512465375</v>
      </c>
    </row>
    <row r="10" spans="1:6" ht="31.2" x14ac:dyDescent="0.3">
      <c r="A10" s="491" t="s">
        <v>649</v>
      </c>
      <c r="B10" s="328" t="s">
        <v>650</v>
      </c>
      <c r="C10" s="329">
        <f t="shared" ref="C10" si="3">SUM(C7:C9)</f>
        <v>352001139</v>
      </c>
      <c r="D10" s="329">
        <f t="shared" ref="D10:E10" si="4">SUM(D7:D9)</f>
        <v>0</v>
      </c>
      <c r="E10" s="329">
        <f t="shared" si="4"/>
        <v>343639945</v>
      </c>
      <c r="F10" s="505">
        <f t="shared" si="0"/>
        <v>97.624668481541477</v>
      </c>
    </row>
    <row r="11" spans="1:6" ht="31.2" x14ac:dyDescent="0.3">
      <c r="A11" s="327" t="s">
        <v>651</v>
      </c>
      <c r="B11" s="330" t="s">
        <v>652</v>
      </c>
      <c r="C11" s="331">
        <v>3550644</v>
      </c>
      <c r="D11" s="331">
        <v>0</v>
      </c>
      <c r="E11" s="331">
        <v>3550644</v>
      </c>
      <c r="F11" s="504">
        <f t="shared" si="0"/>
        <v>100</v>
      </c>
    </row>
    <row r="12" spans="1:6" ht="31.2" x14ac:dyDescent="0.3">
      <c r="A12" s="327">
        <v>16</v>
      </c>
      <c r="B12" s="330" t="s">
        <v>653</v>
      </c>
      <c r="C12" s="331">
        <v>3550644</v>
      </c>
      <c r="D12" s="331">
        <v>0</v>
      </c>
      <c r="E12" s="331">
        <v>3550644</v>
      </c>
      <c r="F12" s="504">
        <f t="shared" si="0"/>
        <v>100</v>
      </c>
    </row>
    <row r="13" spans="1:6" ht="31.2" x14ac:dyDescent="0.3">
      <c r="A13" s="491" t="s">
        <v>654</v>
      </c>
      <c r="B13" s="328" t="s">
        <v>655</v>
      </c>
      <c r="C13" s="329">
        <f>SUM(C11)</f>
        <v>3550644</v>
      </c>
      <c r="D13" s="329">
        <f>SUM(D11)</f>
        <v>0</v>
      </c>
      <c r="E13" s="329">
        <f>SUM(E11)</f>
        <v>3550644</v>
      </c>
      <c r="F13" s="505">
        <f t="shared" si="0"/>
        <v>100</v>
      </c>
    </row>
    <row r="14" spans="1:6" ht="46.8" x14ac:dyDescent="0.3">
      <c r="A14" s="491" t="s">
        <v>656</v>
      </c>
      <c r="B14" s="328" t="s">
        <v>657</v>
      </c>
      <c r="C14" s="329">
        <f>C6+C10+C13</f>
        <v>356016310</v>
      </c>
      <c r="D14" s="329">
        <f>D6+D10+D13</f>
        <v>0</v>
      </c>
      <c r="E14" s="329">
        <f>E6+E10+E13</f>
        <v>350167616</v>
      </c>
      <c r="F14" s="505">
        <f t="shared" si="0"/>
        <v>98.357183691949388</v>
      </c>
    </row>
    <row r="15" spans="1:6" x14ac:dyDescent="0.3">
      <c r="A15" s="327" t="s">
        <v>658</v>
      </c>
      <c r="B15" s="330" t="s">
        <v>659</v>
      </c>
      <c r="C15" s="331">
        <v>41854</v>
      </c>
      <c r="D15" s="331">
        <v>0</v>
      </c>
      <c r="E15" s="331">
        <v>49538</v>
      </c>
      <c r="F15" s="504">
        <f t="shared" si="0"/>
        <v>118.35905767668562</v>
      </c>
    </row>
    <row r="16" spans="1:6" x14ac:dyDescent="0.3">
      <c r="A16" s="491" t="s">
        <v>660</v>
      </c>
      <c r="B16" s="328" t="s">
        <v>661</v>
      </c>
      <c r="C16" s="329">
        <f t="shared" ref="C16" si="5">SUM(C15)</f>
        <v>41854</v>
      </c>
      <c r="D16" s="329">
        <f t="shared" ref="D16:E17" si="6">SUM(D15)</f>
        <v>0</v>
      </c>
      <c r="E16" s="329">
        <f t="shared" si="6"/>
        <v>49538</v>
      </c>
      <c r="F16" s="505">
        <f t="shared" si="0"/>
        <v>118.35905767668562</v>
      </c>
    </row>
    <row r="17" spans="1:6" ht="46.8" x14ac:dyDescent="0.3">
      <c r="A17" s="491" t="s">
        <v>662</v>
      </c>
      <c r="B17" s="328" t="s">
        <v>663</v>
      </c>
      <c r="C17" s="329">
        <f t="shared" ref="C17" si="7">SUM(C16)</f>
        <v>41854</v>
      </c>
      <c r="D17" s="329">
        <f t="shared" si="6"/>
        <v>0</v>
      </c>
      <c r="E17" s="329">
        <f t="shared" si="6"/>
        <v>49538</v>
      </c>
      <c r="F17" s="505">
        <f t="shared" si="0"/>
        <v>118.35905767668562</v>
      </c>
    </row>
    <row r="18" spans="1:6" x14ac:dyDescent="0.3">
      <c r="A18" s="327" t="s">
        <v>664</v>
      </c>
      <c r="B18" s="330" t="s">
        <v>665</v>
      </c>
      <c r="C18" s="331">
        <v>63620</v>
      </c>
      <c r="D18" s="331">
        <v>0</v>
      </c>
      <c r="E18" s="331">
        <v>109600</v>
      </c>
      <c r="F18" s="504">
        <f t="shared" si="0"/>
        <v>172.27287016661427</v>
      </c>
    </row>
    <row r="19" spans="1:6" ht="31.2" x14ac:dyDescent="0.3">
      <c r="A19" s="491" t="s">
        <v>666</v>
      </c>
      <c r="B19" s="328" t="s">
        <v>667</v>
      </c>
      <c r="C19" s="329">
        <f t="shared" ref="C19" si="8">SUM(C18)</f>
        <v>63620</v>
      </c>
      <c r="D19" s="329">
        <f t="shared" ref="D19:E19" si="9">SUM(D18)</f>
        <v>0</v>
      </c>
      <c r="E19" s="329">
        <f t="shared" si="9"/>
        <v>109600</v>
      </c>
      <c r="F19" s="505">
        <f t="shared" si="0"/>
        <v>172.27287016661427</v>
      </c>
    </row>
    <row r="20" spans="1:6" x14ac:dyDescent="0.3">
      <c r="A20" s="327" t="s">
        <v>668</v>
      </c>
      <c r="B20" s="330" t="s">
        <v>669</v>
      </c>
      <c r="C20" s="331">
        <v>32795007</v>
      </c>
      <c r="D20" s="331">
        <v>0</v>
      </c>
      <c r="E20" s="331">
        <v>130361095</v>
      </c>
      <c r="F20" s="504">
        <f t="shared" si="0"/>
        <v>397.50287292208839</v>
      </c>
    </row>
    <row r="21" spans="1:6" x14ac:dyDescent="0.3">
      <c r="A21" s="491" t="s">
        <v>670</v>
      </c>
      <c r="B21" s="328" t="s">
        <v>671</v>
      </c>
      <c r="C21" s="329">
        <f t="shared" ref="C21" si="10">SUM(C20)</f>
        <v>32795007</v>
      </c>
      <c r="D21" s="329">
        <f t="shared" ref="D21:E21" si="11">SUM(D20)</f>
        <v>0</v>
      </c>
      <c r="E21" s="329">
        <f t="shared" si="11"/>
        <v>130361095</v>
      </c>
      <c r="F21" s="505">
        <f t="shared" si="0"/>
        <v>397.50287292208839</v>
      </c>
    </row>
    <row r="22" spans="1:6" x14ac:dyDescent="0.3">
      <c r="A22" s="491" t="s">
        <v>672</v>
      </c>
      <c r="B22" s="328" t="s">
        <v>673</v>
      </c>
      <c r="C22" s="329">
        <f t="shared" ref="C22" si="12">C19+C21</f>
        <v>32858627</v>
      </c>
      <c r="D22" s="329">
        <f t="shared" ref="D22:E22" si="13">D19+D21</f>
        <v>0</v>
      </c>
      <c r="E22" s="329">
        <f t="shared" si="13"/>
        <v>130470695</v>
      </c>
      <c r="F22" s="505">
        <f t="shared" si="0"/>
        <v>397.06678857884111</v>
      </c>
    </row>
    <row r="23" spans="1:6" ht="46.8" x14ac:dyDescent="0.3">
      <c r="A23" s="327" t="s">
        <v>674</v>
      </c>
      <c r="B23" s="330" t="s">
        <v>675</v>
      </c>
      <c r="C23" s="331">
        <v>7567728</v>
      </c>
      <c r="D23" s="331">
        <f>SUM(D24:D31)</f>
        <v>0</v>
      </c>
      <c r="E23" s="331">
        <v>4791006</v>
      </c>
      <c r="F23" s="504">
        <f t="shared" si="0"/>
        <v>63.308380005201037</v>
      </c>
    </row>
    <row r="24" spans="1:6" ht="46.8" x14ac:dyDescent="0.3">
      <c r="A24" s="327" t="s">
        <v>676</v>
      </c>
      <c r="B24" s="330" t="s">
        <v>677</v>
      </c>
      <c r="C24" s="331">
        <v>1061208</v>
      </c>
      <c r="D24" s="331">
        <v>0</v>
      </c>
      <c r="E24" s="331">
        <v>1240345</v>
      </c>
      <c r="F24" s="504">
        <f t="shared" si="0"/>
        <v>116.8804796043754</v>
      </c>
    </row>
    <row r="25" spans="1:6" ht="46.8" x14ac:dyDescent="0.3">
      <c r="A25" s="327" t="s">
        <v>678</v>
      </c>
      <c r="B25" s="330" t="s">
        <v>679</v>
      </c>
      <c r="C25" s="331">
        <v>5317641</v>
      </c>
      <c r="D25" s="331">
        <v>0</v>
      </c>
      <c r="E25" s="331">
        <v>2547085</v>
      </c>
      <c r="F25" s="504">
        <f t="shared" si="0"/>
        <v>47.898776920066624</v>
      </c>
    </row>
    <row r="26" spans="1:6" ht="46.8" x14ac:dyDescent="0.3">
      <c r="A26" s="327" t="s">
        <v>680</v>
      </c>
      <c r="B26" s="330" t="s">
        <v>681</v>
      </c>
      <c r="C26" s="331">
        <v>1188879</v>
      </c>
      <c r="D26" s="331">
        <v>0</v>
      </c>
      <c r="E26" s="331">
        <v>1003576</v>
      </c>
      <c r="F26" s="504">
        <f t="shared" si="0"/>
        <v>84.4136367115577</v>
      </c>
    </row>
    <row r="27" spans="1:6" ht="46.8" x14ac:dyDescent="0.3">
      <c r="A27" s="327" t="s">
        <v>682</v>
      </c>
      <c r="B27" s="330" t="s">
        <v>683</v>
      </c>
      <c r="C27" s="331">
        <v>1100586</v>
      </c>
      <c r="D27" s="331">
        <v>0</v>
      </c>
      <c r="E27" s="331">
        <v>3930886</v>
      </c>
      <c r="F27" s="504">
        <f t="shared" si="0"/>
        <v>357.16300225516227</v>
      </c>
    </row>
    <row r="28" spans="1:6" ht="78" x14ac:dyDescent="0.3">
      <c r="A28" s="327" t="s">
        <v>684</v>
      </c>
      <c r="B28" s="330" t="s">
        <v>685</v>
      </c>
      <c r="C28" s="331">
        <v>152012</v>
      </c>
      <c r="D28" s="331">
        <v>0</v>
      </c>
      <c r="E28" s="331">
        <v>751120</v>
      </c>
      <c r="F28" s="504">
        <f t="shared" si="0"/>
        <v>494.11888535115651</v>
      </c>
    </row>
    <row r="29" spans="1:6" ht="46.8" x14ac:dyDescent="0.3">
      <c r="A29" s="327">
        <v>71</v>
      </c>
      <c r="B29" s="330" t="s">
        <v>686</v>
      </c>
      <c r="C29" s="331">
        <v>889755</v>
      </c>
      <c r="D29" s="331">
        <v>0</v>
      </c>
      <c r="E29" s="331">
        <v>2657477</v>
      </c>
      <c r="F29" s="504">
        <f t="shared" si="0"/>
        <v>298.67514090957627</v>
      </c>
    </row>
    <row r="30" spans="1:6" ht="31.2" x14ac:dyDescent="0.3">
      <c r="A30" s="327">
        <v>72</v>
      </c>
      <c r="B30" s="330" t="s">
        <v>687</v>
      </c>
      <c r="C30" s="331">
        <v>19125</v>
      </c>
      <c r="D30" s="331">
        <v>0</v>
      </c>
      <c r="E30" s="331">
        <v>19125</v>
      </c>
      <c r="F30" s="504">
        <f t="shared" si="0"/>
        <v>100</v>
      </c>
    </row>
    <row r="31" spans="1:6" ht="46.8" x14ac:dyDescent="0.3">
      <c r="A31" s="327" t="s">
        <v>688</v>
      </c>
      <c r="B31" s="330" t="s">
        <v>689</v>
      </c>
      <c r="C31" s="331">
        <v>20924</v>
      </c>
      <c r="D31" s="331">
        <v>0</v>
      </c>
      <c r="E31" s="331">
        <v>503164</v>
      </c>
      <c r="F31" s="504">
        <f t="shared" si="0"/>
        <v>2404.7218505065953</v>
      </c>
    </row>
    <row r="32" spans="1:6" ht="46.8" x14ac:dyDescent="0.3">
      <c r="A32" s="327">
        <v>85</v>
      </c>
      <c r="B32" s="330" t="s">
        <v>690</v>
      </c>
      <c r="C32" s="331">
        <v>5000</v>
      </c>
      <c r="D32" s="331">
        <v>0</v>
      </c>
      <c r="E32" s="331">
        <v>5000</v>
      </c>
      <c r="F32" s="504">
        <f t="shared" si="0"/>
        <v>100</v>
      </c>
    </row>
    <row r="33" spans="1:6" ht="78" x14ac:dyDescent="0.3">
      <c r="A33" s="327">
        <v>88</v>
      </c>
      <c r="B33" s="330" t="s">
        <v>691</v>
      </c>
      <c r="C33" s="331">
        <v>5000</v>
      </c>
      <c r="D33" s="331">
        <v>0</v>
      </c>
      <c r="E33" s="331">
        <v>5000</v>
      </c>
      <c r="F33" s="504">
        <f t="shared" si="0"/>
        <v>100</v>
      </c>
    </row>
    <row r="34" spans="1:6" ht="46.8" x14ac:dyDescent="0.3">
      <c r="A34" s="327">
        <v>89</v>
      </c>
      <c r="B34" s="330" t="s">
        <v>692</v>
      </c>
      <c r="C34" s="331">
        <v>1440234</v>
      </c>
      <c r="D34" s="331">
        <v>0</v>
      </c>
      <c r="E34" s="331">
        <v>1440234</v>
      </c>
      <c r="F34" s="504">
        <f t="shared" si="0"/>
        <v>100</v>
      </c>
    </row>
    <row r="35" spans="1:6" ht="31.2" x14ac:dyDescent="0.3">
      <c r="A35" s="491" t="s">
        <v>693</v>
      </c>
      <c r="B35" s="328" t="s">
        <v>694</v>
      </c>
      <c r="C35" s="329">
        <f t="shared" ref="C35" si="14">SUM(C23,C27,C32,C34)</f>
        <v>10113548</v>
      </c>
      <c r="D35" s="329">
        <f t="shared" ref="D35:E35" si="15">SUM(D23,D27,D32,D34)</f>
        <v>0</v>
      </c>
      <c r="E35" s="329">
        <f t="shared" si="15"/>
        <v>10167126</v>
      </c>
      <c r="F35" s="505">
        <f t="shared" si="0"/>
        <v>100.52976462859522</v>
      </c>
    </row>
    <row r="36" spans="1:6" ht="46.8" x14ac:dyDescent="0.3">
      <c r="A36" s="327">
        <v>106</v>
      </c>
      <c r="B36" s="330" t="s">
        <v>803</v>
      </c>
      <c r="C36" s="331">
        <v>62925</v>
      </c>
      <c r="D36" s="331">
        <v>0</v>
      </c>
      <c r="E36" s="331">
        <v>6969373</v>
      </c>
      <c r="F36" s="504">
        <v>100</v>
      </c>
    </row>
    <row r="37" spans="1:6" ht="46.8" x14ac:dyDescent="0.3">
      <c r="A37" s="327">
        <v>110</v>
      </c>
      <c r="B37" s="330" t="s">
        <v>804</v>
      </c>
      <c r="C37" s="331">
        <v>12000</v>
      </c>
      <c r="D37" s="331">
        <v>0</v>
      </c>
      <c r="E37" s="331">
        <v>0</v>
      </c>
      <c r="F37" s="504">
        <v>100</v>
      </c>
    </row>
    <row r="38" spans="1:6" ht="46.8" x14ac:dyDescent="0.3">
      <c r="A38" s="327">
        <v>111</v>
      </c>
      <c r="B38" s="330" t="s">
        <v>805</v>
      </c>
      <c r="C38" s="331">
        <v>50925</v>
      </c>
      <c r="D38" s="331">
        <v>0</v>
      </c>
      <c r="E38" s="331">
        <v>6969373</v>
      </c>
      <c r="F38" s="504">
        <v>100</v>
      </c>
    </row>
    <row r="39" spans="1:6" ht="46.8" x14ac:dyDescent="0.3">
      <c r="A39" s="491">
        <v>142</v>
      </c>
      <c r="B39" s="328" t="s">
        <v>806</v>
      </c>
      <c r="C39" s="329">
        <f>SUM(C36)</f>
        <v>62925</v>
      </c>
      <c r="D39" s="329">
        <v>0</v>
      </c>
      <c r="E39" s="329">
        <f>SUM(E36)</f>
        <v>6969373</v>
      </c>
      <c r="F39" s="505">
        <f>SUM(F36)</f>
        <v>100</v>
      </c>
    </row>
    <row r="40" spans="1:6" x14ac:dyDescent="0.3">
      <c r="A40" s="327" t="s">
        <v>695</v>
      </c>
      <c r="B40" s="330" t="s">
        <v>696</v>
      </c>
      <c r="C40" s="331">
        <v>30000</v>
      </c>
      <c r="D40" s="331">
        <v>0</v>
      </c>
      <c r="E40" s="331">
        <v>50000</v>
      </c>
      <c r="F40" s="504">
        <f t="shared" si="0"/>
        <v>166.66666666666669</v>
      </c>
    </row>
    <row r="41" spans="1:6" ht="31.2" x14ac:dyDescent="0.3">
      <c r="A41" s="491" t="s">
        <v>697</v>
      </c>
      <c r="B41" s="328" t="s">
        <v>698</v>
      </c>
      <c r="C41" s="329">
        <f>SUM(C40)</f>
        <v>30000</v>
      </c>
      <c r="D41" s="329">
        <f t="shared" ref="D41" si="16">SUM(D40)</f>
        <v>0</v>
      </c>
      <c r="E41" s="329">
        <f>SUM(E40)</f>
        <v>50000</v>
      </c>
      <c r="F41" s="505">
        <f t="shared" si="0"/>
        <v>166.66666666666669</v>
      </c>
    </row>
    <row r="42" spans="1:6" x14ac:dyDescent="0.3">
      <c r="A42" s="491" t="s">
        <v>699</v>
      </c>
      <c r="B42" s="328" t="s">
        <v>700</v>
      </c>
      <c r="C42" s="329">
        <f>C35+C41+C39</f>
        <v>10206473</v>
      </c>
      <c r="D42" s="329">
        <f>D35+D41</f>
        <v>0</v>
      </c>
      <c r="E42" s="329">
        <f>E35+E41+E39</f>
        <v>17186499</v>
      </c>
      <c r="F42" s="505">
        <f t="shared" si="0"/>
        <v>168.38822774527497</v>
      </c>
    </row>
    <row r="43" spans="1:6" ht="31.2" x14ac:dyDescent="0.3">
      <c r="A43" s="327">
        <v>161</v>
      </c>
      <c r="B43" s="330" t="s">
        <v>701</v>
      </c>
      <c r="C43" s="331">
        <v>147560</v>
      </c>
      <c r="D43" s="331">
        <v>0</v>
      </c>
      <c r="E43" s="331">
        <v>117433</v>
      </c>
      <c r="F43" s="448">
        <v>0</v>
      </c>
    </row>
    <row r="44" spans="1:6" ht="46.8" x14ac:dyDescent="0.3">
      <c r="A44" s="491">
        <v>164</v>
      </c>
      <c r="B44" s="328" t="s">
        <v>702</v>
      </c>
      <c r="C44" s="329">
        <f>C43</f>
        <v>147560</v>
      </c>
      <c r="D44" s="329">
        <v>0</v>
      </c>
      <c r="E44" s="329">
        <f>E43</f>
        <v>117433</v>
      </c>
      <c r="F44" s="506">
        <v>0</v>
      </c>
    </row>
    <row r="45" spans="1:6" ht="15.75" customHeight="1" x14ac:dyDescent="0.3">
      <c r="A45" s="530"/>
      <c r="B45" s="530"/>
      <c r="C45" s="530"/>
      <c r="D45" s="530"/>
      <c r="E45" s="530"/>
      <c r="F45" s="530"/>
    </row>
    <row r="46" spans="1:6" ht="31.2" x14ac:dyDescent="0.3">
      <c r="A46" s="491" t="s">
        <v>573</v>
      </c>
      <c r="B46" s="491" t="s">
        <v>70</v>
      </c>
      <c r="C46" s="491" t="s">
        <v>704</v>
      </c>
      <c r="D46" s="500" t="s">
        <v>642</v>
      </c>
      <c r="E46" s="491" t="s">
        <v>705</v>
      </c>
      <c r="F46" s="501" t="s">
        <v>398</v>
      </c>
    </row>
    <row r="47" spans="1:6" x14ac:dyDescent="0.3">
      <c r="A47" s="327">
        <v>1</v>
      </c>
      <c r="B47" s="327">
        <v>2</v>
      </c>
      <c r="C47" s="327">
        <v>3</v>
      </c>
      <c r="D47" s="327">
        <v>4</v>
      </c>
      <c r="E47" s="327">
        <v>5</v>
      </c>
      <c r="F47" s="502">
        <v>6</v>
      </c>
    </row>
    <row r="48" spans="1:6" ht="31.2" x14ac:dyDescent="0.3">
      <c r="A48" s="327">
        <v>166</v>
      </c>
      <c r="B48" s="330" t="s">
        <v>703</v>
      </c>
      <c r="C48" s="331">
        <v>-250000</v>
      </c>
      <c r="D48" s="331">
        <v>0</v>
      </c>
      <c r="E48" s="331">
        <v>-10671</v>
      </c>
      <c r="F48" s="504">
        <f t="shared" ref="F48" si="17">E48/C48*100</f>
        <v>4.2683999999999997</v>
      </c>
    </row>
    <row r="49" spans="1:6" ht="31.2" x14ac:dyDescent="0.3">
      <c r="A49" s="491">
        <v>167</v>
      </c>
      <c r="B49" s="328" t="s">
        <v>706</v>
      </c>
      <c r="C49" s="329">
        <f>SUM(C48)</f>
        <v>-250000</v>
      </c>
      <c r="D49" s="329">
        <f t="shared" ref="D49:E49" si="18">SUM(D48)</f>
        <v>0</v>
      </c>
      <c r="E49" s="329">
        <f t="shared" si="18"/>
        <v>-10671</v>
      </c>
      <c r="F49" s="505">
        <f t="shared" ref="F49:F52" si="19">E49/C49*100</f>
        <v>4.2683999999999997</v>
      </c>
    </row>
    <row r="50" spans="1:6" ht="31.2" x14ac:dyDescent="0.3">
      <c r="A50" s="491" t="s">
        <v>707</v>
      </c>
      <c r="B50" s="328" t="s">
        <v>708</v>
      </c>
      <c r="C50" s="329">
        <f>SUM(C44,C49)</f>
        <v>-102440</v>
      </c>
      <c r="D50" s="329">
        <f>SUM(D49)</f>
        <v>0</v>
      </c>
      <c r="E50" s="329">
        <f>SUM(E44,E49)</f>
        <v>106762</v>
      </c>
      <c r="F50" s="505">
        <f t="shared" si="19"/>
        <v>-104.2190550566185</v>
      </c>
    </row>
    <row r="51" spans="1:6" ht="31.2" x14ac:dyDescent="0.3">
      <c r="A51" s="327" t="s">
        <v>709</v>
      </c>
      <c r="B51" s="330" t="s">
        <v>710</v>
      </c>
      <c r="C51" s="331">
        <v>161543</v>
      </c>
      <c r="D51" s="331">
        <v>0</v>
      </c>
      <c r="E51" s="331">
        <v>97945</v>
      </c>
      <c r="F51" s="504">
        <f t="shared" si="19"/>
        <v>60.630915607609111</v>
      </c>
    </row>
    <row r="52" spans="1:6" ht="31.2" x14ac:dyDescent="0.3">
      <c r="A52" s="491" t="s">
        <v>711</v>
      </c>
      <c r="B52" s="328" t="s">
        <v>712</v>
      </c>
      <c r="C52" s="329">
        <f>SUM(C51:C51)</f>
        <v>161543</v>
      </c>
      <c r="D52" s="329">
        <f>SUM(D51:D51)</f>
        <v>0</v>
      </c>
      <c r="E52" s="329">
        <f>SUM(E51:E51)</f>
        <v>97945</v>
      </c>
      <c r="F52" s="505">
        <f t="shared" si="19"/>
        <v>60.630915607609111</v>
      </c>
    </row>
    <row r="53" spans="1:6" ht="31.2" x14ac:dyDescent="0.3">
      <c r="A53" s="491" t="s">
        <v>713</v>
      </c>
      <c r="B53" s="328" t="s">
        <v>714</v>
      </c>
      <c r="C53" s="329">
        <f>C14+C17+C22+C42+C50+C52+C39</f>
        <v>399245292</v>
      </c>
      <c r="D53" s="329">
        <f>D14+D17+D22+D42+D50+D52</f>
        <v>0</v>
      </c>
      <c r="E53" s="329">
        <f>E14+E17+E22+E42+E50+E52+E39</f>
        <v>505048428</v>
      </c>
      <c r="F53" s="505">
        <f t="shared" ref="F53:F77" si="20">E53/C53*100</f>
        <v>126.50078488589918</v>
      </c>
    </row>
    <row r="54" spans="1:6" x14ac:dyDescent="0.3">
      <c r="A54" s="327" t="s">
        <v>715</v>
      </c>
      <c r="B54" s="330" t="s">
        <v>716</v>
      </c>
      <c r="C54" s="331">
        <v>507424180</v>
      </c>
      <c r="D54" s="331">
        <v>0</v>
      </c>
      <c r="E54" s="331">
        <v>507424180</v>
      </c>
      <c r="F54" s="504">
        <f t="shared" si="20"/>
        <v>100</v>
      </c>
    </row>
    <row r="55" spans="1:6" x14ac:dyDescent="0.3">
      <c r="A55" s="327">
        <v>178</v>
      </c>
      <c r="B55" s="330" t="s">
        <v>717</v>
      </c>
      <c r="C55" s="331">
        <v>-5778430</v>
      </c>
      <c r="D55" s="331">
        <v>0</v>
      </c>
      <c r="E55" s="331">
        <v>-5778430</v>
      </c>
      <c r="F55" s="504">
        <f t="shared" si="20"/>
        <v>100</v>
      </c>
    </row>
    <row r="56" spans="1:6" ht="31.2" x14ac:dyDescent="0.3">
      <c r="A56" s="327" t="s">
        <v>718</v>
      </c>
      <c r="B56" s="330" t="s">
        <v>719</v>
      </c>
      <c r="C56" s="331">
        <v>7275815</v>
      </c>
      <c r="D56" s="331">
        <v>0</v>
      </c>
      <c r="E56" s="331">
        <v>7275815</v>
      </c>
      <c r="F56" s="504">
        <f t="shared" si="20"/>
        <v>100</v>
      </c>
    </row>
    <row r="57" spans="1:6" ht="46.8" x14ac:dyDescent="0.3">
      <c r="A57" s="491" t="s">
        <v>720</v>
      </c>
      <c r="B57" s="328" t="s">
        <v>721</v>
      </c>
      <c r="C57" s="329">
        <f t="shared" ref="C57" si="21">SUM(C56)</f>
        <v>7275815</v>
      </c>
      <c r="D57" s="329">
        <f t="shared" ref="D57:E57" si="22">SUM(D56)</f>
        <v>0</v>
      </c>
      <c r="E57" s="329">
        <f t="shared" si="22"/>
        <v>7275815</v>
      </c>
      <c r="F57" s="505">
        <f t="shared" si="20"/>
        <v>100</v>
      </c>
    </row>
    <row r="58" spans="1:6" x14ac:dyDescent="0.3">
      <c r="A58" s="327" t="s">
        <v>722</v>
      </c>
      <c r="B58" s="330" t="s">
        <v>723</v>
      </c>
      <c r="C58" s="331">
        <v>-174870582</v>
      </c>
      <c r="D58" s="331">
        <v>0</v>
      </c>
      <c r="E58" s="331">
        <v>-172839022</v>
      </c>
      <c r="F58" s="504">
        <f t="shared" si="20"/>
        <v>98.838249420362772</v>
      </c>
    </row>
    <row r="59" spans="1:6" x14ac:dyDescent="0.3">
      <c r="A59" s="327" t="s">
        <v>724</v>
      </c>
      <c r="B59" s="330" t="s">
        <v>725</v>
      </c>
      <c r="C59" s="331">
        <v>2031560</v>
      </c>
      <c r="D59" s="331">
        <v>0</v>
      </c>
      <c r="E59" s="331">
        <v>751189</v>
      </c>
      <c r="F59" s="504">
        <f t="shared" si="20"/>
        <v>36.975969205930419</v>
      </c>
    </row>
    <row r="60" spans="1:6" x14ac:dyDescent="0.3">
      <c r="A60" s="491" t="s">
        <v>726</v>
      </c>
      <c r="B60" s="328" t="s">
        <v>727</v>
      </c>
      <c r="C60" s="329">
        <f>C54+C55+C57+C58+C59</f>
        <v>336082543</v>
      </c>
      <c r="D60" s="329">
        <f t="shared" ref="D60" si="23">D54+D57+D58+D59</f>
        <v>0</v>
      </c>
      <c r="E60" s="329">
        <f>E54+E55+E57+E58+E59</f>
        <v>336833732</v>
      </c>
      <c r="F60" s="505">
        <f t="shared" si="20"/>
        <v>100.22351324567312</v>
      </c>
    </row>
    <row r="61" spans="1:6" ht="31.2" x14ac:dyDescent="0.3">
      <c r="A61" s="327">
        <v>187</v>
      </c>
      <c r="B61" s="330" t="s">
        <v>728</v>
      </c>
      <c r="C61" s="331">
        <v>0</v>
      </c>
      <c r="D61" s="331">
        <v>0</v>
      </c>
      <c r="E61" s="331">
        <v>0</v>
      </c>
      <c r="F61" s="448">
        <v>0</v>
      </c>
    </row>
    <row r="62" spans="1:6" ht="31.2" x14ac:dyDescent="0.3">
      <c r="A62" s="327" t="s">
        <v>729</v>
      </c>
      <c r="B62" s="330" t="s">
        <v>730</v>
      </c>
      <c r="C62" s="331">
        <v>241346</v>
      </c>
      <c r="D62" s="331">
        <v>0</v>
      </c>
      <c r="E62" s="331">
        <v>0</v>
      </c>
      <c r="F62" s="504">
        <f t="shared" si="20"/>
        <v>0</v>
      </c>
    </row>
    <row r="63" spans="1:6" ht="31.2" x14ac:dyDescent="0.3">
      <c r="A63" s="327">
        <v>192</v>
      </c>
      <c r="B63" s="330" t="s">
        <v>802</v>
      </c>
      <c r="C63" s="331">
        <v>209941</v>
      </c>
      <c r="D63" s="331">
        <v>0</v>
      </c>
      <c r="E63" s="331">
        <v>0</v>
      </c>
      <c r="F63" s="504">
        <v>100</v>
      </c>
    </row>
    <row r="64" spans="1:6" ht="31.2" x14ac:dyDescent="0.3">
      <c r="A64" s="491" t="s">
        <v>731</v>
      </c>
      <c r="B64" s="328" t="s">
        <v>732</v>
      </c>
      <c r="C64" s="329">
        <f>SUM(C62:C63)</f>
        <v>451287</v>
      </c>
      <c r="D64" s="329">
        <f>SUM(D62:D62)</f>
        <v>0</v>
      </c>
      <c r="E64" s="329">
        <f>SUM(E62:E63)</f>
        <v>0</v>
      </c>
      <c r="F64" s="505">
        <f t="shared" si="20"/>
        <v>0</v>
      </c>
    </row>
    <row r="65" spans="1:6" ht="46.8" x14ac:dyDescent="0.3">
      <c r="A65" s="327" t="s">
        <v>733</v>
      </c>
      <c r="B65" s="330" t="s">
        <v>734</v>
      </c>
      <c r="C65" s="331">
        <v>2966499</v>
      </c>
      <c r="D65" s="331">
        <v>0</v>
      </c>
      <c r="E65" s="331">
        <v>2998079</v>
      </c>
      <c r="F65" s="448">
        <f t="shared" si="20"/>
        <v>101.06455454729632</v>
      </c>
    </row>
    <row r="66" spans="1:6" ht="31.2" x14ac:dyDescent="0.3">
      <c r="A66" s="327">
        <v>221</v>
      </c>
      <c r="B66" s="330" t="s">
        <v>735</v>
      </c>
      <c r="C66" s="331">
        <v>98600</v>
      </c>
      <c r="D66" s="331">
        <v>0</v>
      </c>
      <c r="E66" s="331">
        <v>0</v>
      </c>
      <c r="F66" s="448">
        <v>0</v>
      </c>
    </row>
    <row r="67" spans="1:6" ht="46.8" x14ac:dyDescent="0.3">
      <c r="A67" s="327" t="s">
        <v>736</v>
      </c>
      <c r="B67" s="330" t="s">
        <v>737</v>
      </c>
      <c r="C67" s="331">
        <v>1106233</v>
      </c>
      <c r="D67" s="331">
        <v>0</v>
      </c>
      <c r="E67" s="331">
        <v>930893</v>
      </c>
      <c r="F67" s="504">
        <f t="shared" si="20"/>
        <v>84.149812923678823</v>
      </c>
    </row>
    <row r="68" spans="1:6" ht="62.4" x14ac:dyDescent="0.3">
      <c r="A68" s="327">
        <v>227</v>
      </c>
      <c r="B68" s="330" t="s">
        <v>738</v>
      </c>
      <c r="C68" s="331">
        <v>1106233</v>
      </c>
      <c r="D68" s="331">
        <v>0</v>
      </c>
      <c r="E68" s="331">
        <v>930893</v>
      </c>
      <c r="F68" s="504">
        <f t="shared" si="20"/>
        <v>84.149812923678823</v>
      </c>
    </row>
    <row r="69" spans="1:6" ht="46.8" x14ac:dyDescent="0.3">
      <c r="A69" s="491" t="s">
        <v>739</v>
      </c>
      <c r="B69" s="328" t="s">
        <v>740</v>
      </c>
      <c r="C69" s="329">
        <f>SUM(C65:C67)</f>
        <v>4171332</v>
      </c>
      <c r="D69" s="329">
        <f>SUM(D65:D67)</f>
        <v>0</v>
      </c>
      <c r="E69" s="329">
        <f>SUM(E65:E67)</f>
        <v>3928972</v>
      </c>
      <c r="F69" s="505">
        <f t="shared" si="20"/>
        <v>94.189865491406579</v>
      </c>
    </row>
    <row r="70" spans="1:6" x14ac:dyDescent="0.3">
      <c r="A70" s="327" t="s">
        <v>741</v>
      </c>
      <c r="B70" s="330" t="s">
        <v>742</v>
      </c>
      <c r="C70" s="331">
        <v>1570351</v>
      </c>
      <c r="D70" s="331">
        <v>0</v>
      </c>
      <c r="E70" s="331">
        <v>2747524</v>
      </c>
      <c r="F70" s="504">
        <f t="shared" si="20"/>
        <v>174.96241286183789</v>
      </c>
    </row>
    <row r="71" spans="1:6" ht="46.8" x14ac:dyDescent="0.3">
      <c r="A71" s="327">
        <v>244</v>
      </c>
      <c r="B71" s="330" t="s">
        <v>743</v>
      </c>
      <c r="C71" s="331">
        <v>23600</v>
      </c>
      <c r="D71" s="331">
        <v>0</v>
      </c>
      <c r="E71" s="331">
        <v>23600</v>
      </c>
      <c r="F71" s="504">
        <f t="shared" si="20"/>
        <v>100</v>
      </c>
    </row>
    <row r="72" spans="1:6" ht="31.2" x14ac:dyDescent="0.3">
      <c r="A72" s="491" t="s">
        <v>744</v>
      </c>
      <c r="B72" s="328" t="s">
        <v>745</v>
      </c>
      <c r="C72" s="329">
        <f t="shared" ref="C72" si="24">SUM(C70:C71)</f>
        <v>1593951</v>
      </c>
      <c r="D72" s="329">
        <f t="shared" ref="D72:E72" si="25">SUM(D70:D71)</f>
        <v>0</v>
      </c>
      <c r="E72" s="329">
        <f t="shared" si="25"/>
        <v>2771124</v>
      </c>
      <c r="F72" s="505">
        <f t="shared" si="20"/>
        <v>173.85252118791607</v>
      </c>
    </row>
    <row r="73" spans="1:6" ht="31.2" x14ac:dyDescent="0.3">
      <c r="A73" s="491" t="s">
        <v>746</v>
      </c>
      <c r="B73" s="328" t="s">
        <v>747</v>
      </c>
      <c r="C73" s="329">
        <f>C64+C69+C72</f>
        <v>6216570</v>
      </c>
      <c r="D73" s="329">
        <f>D64+D69+D72</f>
        <v>0</v>
      </c>
      <c r="E73" s="329">
        <f>E64+E69+E72</f>
        <v>6700096</v>
      </c>
      <c r="F73" s="505">
        <f t="shared" si="20"/>
        <v>107.77801906839302</v>
      </c>
    </row>
    <row r="74" spans="1:6" ht="31.2" x14ac:dyDescent="0.3">
      <c r="A74" s="327" t="s">
        <v>748</v>
      </c>
      <c r="B74" s="330" t="s">
        <v>749</v>
      </c>
      <c r="C74" s="331">
        <v>2306403</v>
      </c>
      <c r="D74" s="331">
        <v>0</v>
      </c>
      <c r="E74" s="331">
        <v>1915624</v>
      </c>
      <c r="F74" s="504">
        <f t="shared" si="20"/>
        <v>83.056777154729673</v>
      </c>
    </row>
    <row r="75" spans="1:6" ht="31.2" x14ac:dyDescent="0.3">
      <c r="A75" s="327" t="s">
        <v>750</v>
      </c>
      <c r="B75" s="330" t="s">
        <v>751</v>
      </c>
      <c r="C75" s="331">
        <v>54576851</v>
      </c>
      <c r="D75" s="331">
        <v>0</v>
      </c>
      <c r="E75" s="331">
        <v>152629603</v>
      </c>
      <c r="F75" s="504">
        <f t="shared" si="20"/>
        <v>279.65996609075154</v>
      </c>
    </row>
    <row r="76" spans="1:6" ht="31.2" x14ac:dyDescent="0.3">
      <c r="A76" s="491" t="s">
        <v>752</v>
      </c>
      <c r="B76" s="328" t="s">
        <v>753</v>
      </c>
      <c r="C76" s="329">
        <f t="shared" ref="C76" si="26">SUM(C74:C75)</f>
        <v>56883254</v>
      </c>
      <c r="D76" s="329">
        <f t="shared" ref="D76:E76" si="27">SUM(D74:D75)</f>
        <v>0</v>
      </c>
      <c r="E76" s="329">
        <f t="shared" si="27"/>
        <v>154545227</v>
      </c>
      <c r="F76" s="505">
        <f t="shared" si="20"/>
        <v>271.68844278845228</v>
      </c>
    </row>
    <row r="77" spans="1:6" x14ac:dyDescent="0.3">
      <c r="A77" s="491" t="s">
        <v>754</v>
      </c>
      <c r="B77" s="328" t="s">
        <v>755</v>
      </c>
      <c r="C77" s="329">
        <f>C60+C73+C76</f>
        <v>399182367</v>
      </c>
      <c r="D77" s="329">
        <f>D60+D73+D76</f>
        <v>0</v>
      </c>
      <c r="E77" s="329">
        <f>E60+E73+E76</f>
        <v>498079055</v>
      </c>
      <c r="F77" s="447">
        <f t="shared" si="20"/>
        <v>124.77481376325423</v>
      </c>
    </row>
  </sheetData>
  <mergeCells count="2">
    <mergeCell ref="A1:F1"/>
    <mergeCell ref="A45:F45"/>
  </mergeCells>
  <printOptions horizontalCentered="1"/>
  <pageMargins left="0.70866141732283472" right="0.70866141732283472" top="1.1417322834645669" bottom="0.74803149606299213" header="0.31496062992125984" footer="0.31496062992125984"/>
  <pageSetup paperSize="8" scale="71" orientation="portrait" r:id="rId1"/>
  <headerFooter>
    <oddHeader>&amp;L&amp;"Times New Roman,Normál"&amp;12Pécsely Község Önkormányzata&amp;C&amp;"Times New Roman,Normál"&amp;12
1. melléklet
az önkormányzat 2019. évi költségvetési gazdálkodási beszámolójáról szóló
9/2020. (VII. 07.) önkormányzati rendeletéhez</oddHeader>
  </headerFooter>
  <rowBreaks count="1" manualBreakCount="1">
    <brk id="4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5"/>
  </sheetPr>
  <dimension ref="A2:K91"/>
  <sheetViews>
    <sheetView view="pageLayout" zoomScaleNormal="100" zoomScaleSheetLayoutView="89" workbookViewId="0">
      <selection activeCell="A4" sqref="A4:J4"/>
    </sheetView>
  </sheetViews>
  <sheetFormatPr defaultColWidth="9.109375" defaultRowHeight="15.6" x14ac:dyDescent="0.3"/>
  <cols>
    <col min="1" max="1" width="45.6640625" style="87" customWidth="1"/>
    <col min="2" max="2" width="13.88671875" style="88" customWidth="1"/>
    <col min="3" max="3" width="12.44140625" style="88" customWidth="1"/>
    <col min="4" max="4" width="13" style="88" customWidth="1"/>
    <col min="5" max="5" width="12.5546875" style="88" customWidth="1"/>
    <col min="6" max="6" width="45.88671875" style="88" customWidth="1"/>
    <col min="7" max="7" width="13.6640625" style="88" customWidth="1"/>
    <col min="8" max="8" width="14.109375" style="88" customWidth="1"/>
    <col min="9" max="9" width="13.44140625" style="88" customWidth="1"/>
    <col min="10" max="10" width="13.6640625" style="88" customWidth="1"/>
    <col min="11" max="16384" width="9.109375" style="88"/>
  </cols>
  <sheetData>
    <row r="2" spans="1:10" x14ac:dyDescent="0.3">
      <c r="F2" s="89"/>
    </row>
    <row r="4" spans="1:10" ht="15.75" customHeight="1" x14ac:dyDescent="0.3">
      <c r="A4" s="541" t="s">
        <v>841</v>
      </c>
      <c r="B4" s="541"/>
      <c r="C4" s="541"/>
      <c r="D4" s="541"/>
      <c r="E4" s="541"/>
      <c r="F4" s="541"/>
      <c r="G4" s="541"/>
      <c r="H4" s="541"/>
      <c r="I4" s="541"/>
      <c r="J4" s="541"/>
    </row>
    <row r="6" spans="1:10" s="87" customFormat="1" ht="62.4" x14ac:dyDescent="0.3">
      <c r="A6" s="508" t="s">
        <v>84</v>
      </c>
      <c r="B6" s="356" t="str">
        <f>'4.sz.tábla'!B6</f>
        <v>2019. évi eredeti előirányzat</v>
      </c>
      <c r="C6" s="356" t="str">
        <f>'4.sz.tábla'!C6</f>
        <v>2019. évi módosított előirányzat IV.</v>
      </c>
      <c r="D6" s="356" t="str">
        <f>'4.sz.tábla'!D6</f>
        <v>2019. évi teljesítés</v>
      </c>
      <c r="E6" s="357" t="s">
        <v>398</v>
      </c>
      <c r="F6" s="508" t="s">
        <v>85</v>
      </c>
      <c r="G6" s="356" t="str">
        <f>B6</f>
        <v>2019. évi eredeti előirányzat</v>
      </c>
      <c r="H6" s="356" t="str">
        <f t="shared" ref="H6:I6" si="0">C6</f>
        <v>2019. évi módosított előirányzat IV.</v>
      </c>
      <c r="I6" s="356" t="str">
        <f t="shared" si="0"/>
        <v>2019. évi teljesítés</v>
      </c>
      <c r="J6" s="357" t="s">
        <v>398</v>
      </c>
    </row>
    <row r="7" spans="1:10" s="87" customFormat="1" x14ac:dyDescent="0.3">
      <c r="A7" s="508" t="s">
        <v>144</v>
      </c>
      <c r="B7" s="509"/>
      <c r="C7" s="509"/>
      <c r="D7" s="509"/>
      <c r="E7" s="509"/>
      <c r="F7" s="508" t="s">
        <v>13</v>
      </c>
      <c r="G7" s="510"/>
      <c r="H7" s="510"/>
      <c r="I7" s="510"/>
      <c r="J7" s="510"/>
    </row>
    <row r="8" spans="1:10" ht="31.2" x14ac:dyDescent="0.3">
      <c r="A8" s="511" t="s">
        <v>145</v>
      </c>
      <c r="B8" s="96">
        <f>'9. sz. tábla '!B7</f>
        <v>42390703</v>
      </c>
      <c r="C8" s="96">
        <f>'9. sz. tábla '!C7</f>
        <v>44428241</v>
      </c>
      <c r="D8" s="96">
        <f>'9. sz. tábla '!D7</f>
        <v>37031943</v>
      </c>
      <c r="E8" s="512">
        <f>D8/C8*100</f>
        <v>83.352260108609741</v>
      </c>
      <c r="F8" s="513" t="s">
        <v>75</v>
      </c>
      <c r="G8" s="96">
        <f>'9. sz. tábla '!G7</f>
        <v>24675535</v>
      </c>
      <c r="H8" s="96">
        <f>'9. sz. tábla '!H7</f>
        <v>25490086</v>
      </c>
      <c r="I8" s="96">
        <f>'9. sz. tábla '!I7</f>
        <v>21379067</v>
      </c>
      <c r="J8" s="512">
        <f t="shared" ref="J8:J17" si="1">I8/H8*100</f>
        <v>83.872086582995436</v>
      </c>
    </row>
    <row r="9" spans="1:10" ht="17.25" customHeight="1" x14ac:dyDescent="0.3">
      <c r="A9" s="513" t="s">
        <v>87</v>
      </c>
      <c r="B9" s="38">
        <f>'9. sz. tábla '!B8</f>
        <v>19900000</v>
      </c>
      <c r="C9" s="38">
        <f>'9. sz. tábla '!C8</f>
        <v>19900000</v>
      </c>
      <c r="D9" s="38">
        <f>'9. sz. tábla '!D8</f>
        <v>28558662</v>
      </c>
      <c r="E9" s="512">
        <f t="shared" ref="E9:E10" si="2">D9/C9*100</f>
        <v>143.51086432160804</v>
      </c>
      <c r="F9" s="513" t="s">
        <v>72</v>
      </c>
      <c r="G9" s="96">
        <f>'9. sz. tábla '!G8</f>
        <v>4303092</v>
      </c>
      <c r="H9" s="96">
        <f>'9. sz. tábla '!H8</f>
        <v>4419660</v>
      </c>
      <c r="I9" s="96">
        <f>'9. sz. tábla '!I8</f>
        <v>3469885</v>
      </c>
      <c r="J9" s="512">
        <f t="shared" si="1"/>
        <v>78.510224768421097</v>
      </c>
    </row>
    <row r="10" spans="1:10" x14ac:dyDescent="0.3">
      <c r="A10" s="513" t="s">
        <v>88</v>
      </c>
      <c r="B10" s="96">
        <f>'9. sz. tábla '!B9-720000</f>
        <v>3300000</v>
      </c>
      <c r="C10" s="96">
        <f>'9. sz. tábla '!C9-720000</f>
        <v>4650000</v>
      </c>
      <c r="D10" s="96">
        <f>'9. sz. tábla '!D9-973625</f>
        <v>5650848</v>
      </c>
      <c r="E10" s="512">
        <f t="shared" si="2"/>
        <v>121.5236129032258</v>
      </c>
      <c r="F10" s="513" t="s">
        <v>73</v>
      </c>
      <c r="G10" s="96">
        <f>'9. sz. tábla '!G9</f>
        <v>34998570</v>
      </c>
      <c r="H10" s="96">
        <f>'9. sz. tábla '!H9</f>
        <v>36984840</v>
      </c>
      <c r="I10" s="96">
        <f>'9. sz. tábla '!I9</f>
        <v>28881171</v>
      </c>
      <c r="J10" s="512">
        <f t="shared" si="1"/>
        <v>78.089214391626399</v>
      </c>
    </row>
    <row r="11" spans="1:10" ht="31.2" x14ac:dyDescent="0.3">
      <c r="A11" s="360" t="s">
        <v>90</v>
      </c>
      <c r="B11" s="96">
        <f>'9. sz. tábla '!B10</f>
        <v>0</v>
      </c>
      <c r="C11" s="96">
        <f>'9. sz. tábla '!C10</f>
        <v>0</v>
      </c>
      <c r="D11" s="96">
        <f>'9. sz. tábla '!D10</f>
        <v>0</v>
      </c>
      <c r="E11" s="512">
        <v>0</v>
      </c>
      <c r="F11" s="513" t="s">
        <v>76</v>
      </c>
      <c r="G11" s="96">
        <f>'9. sz. tábla '!G10</f>
        <v>3454000</v>
      </c>
      <c r="H11" s="96">
        <f>'9. sz. tábla '!H10</f>
        <v>3454000</v>
      </c>
      <c r="I11" s="96">
        <f>'9. sz. tábla '!I10</f>
        <v>3104395</v>
      </c>
      <c r="J11" s="512">
        <f t="shared" si="1"/>
        <v>89.878257093225244</v>
      </c>
    </row>
    <row r="12" spans="1:10" x14ac:dyDescent="0.3">
      <c r="A12" s="513"/>
      <c r="B12" s="96"/>
      <c r="C12" s="96"/>
      <c r="D12" s="96"/>
      <c r="E12" s="96"/>
      <c r="F12" s="513" t="s">
        <v>74</v>
      </c>
      <c r="G12" s="96"/>
      <c r="H12" s="96"/>
      <c r="I12" s="96"/>
      <c r="J12" s="512"/>
    </row>
    <row r="13" spans="1:10" x14ac:dyDescent="0.3">
      <c r="A13" s="513"/>
      <c r="B13" s="96"/>
      <c r="C13" s="96"/>
      <c r="D13" s="96"/>
      <c r="E13" s="96"/>
      <c r="F13" s="361" t="s">
        <v>185</v>
      </c>
      <c r="G13" s="96">
        <f>'9. sz. tábla '!G12</f>
        <v>0</v>
      </c>
      <c r="H13" s="96">
        <f>'9. sz. tábla '!H12</f>
        <v>0</v>
      </c>
      <c r="I13" s="96">
        <f>'9. sz. tábla '!I12</f>
        <v>0</v>
      </c>
      <c r="J13" s="512">
        <v>0</v>
      </c>
    </row>
    <row r="14" spans="1:10" ht="31.2" x14ac:dyDescent="0.3">
      <c r="A14" s="513"/>
      <c r="B14" s="96"/>
      <c r="C14" s="96"/>
      <c r="D14" s="96"/>
      <c r="E14" s="96"/>
      <c r="F14" s="361" t="s">
        <v>186</v>
      </c>
      <c r="G14" s="96">
        <f>'7. sz. tábla'!B5</f>
        <v>14343117</v>
      </c>
      <c r="H14" s="96">
        <f>'7. sz. tábla'!C5</f>
        <v>13015321</v>
      </c>
      <c r="I14" s="96">
        <f>'7. sz. tábla'!D5</f>
        <v>12590642</v>
      </c>
      <c r="J14" s="512">
        <f t="shared" si="1"/>
        <v>96.737083933619459</v>
      </c>
    </row>
    <row r="15" spans="1:10" ht="31.2" x14ac:dyDescent="0.3">
      <c r="A15" s="511"/>
      <c r="B15" s="98"/>
      <c r="C15" s="98"/>
      <c r="D15" s="98"/>
      <c r="E15" s="98"/>
      <c r="F15" s="370" t="s">
        <v>187</v>
      </c>
      <c r="G15" s="96">
        <v>0</v>
      </c>
      <c r="H15" s="96">
        <v>0</v>
      </c>
      <c r="I15" s="96">
        <v>0</v>
      </c>
      <c r="J15" s="512"/>
    </row>
    <row r="16" spans="1:10" ht="31.2" x14ac:dyDescent="0.3">
      <c r="A16" s="360"/>
      <c r="B16" s="96"/>
      <c r="C16" s="96"/>
      <c r="D16" s="96"/>
      <c r="E16" s="96"/>
      <c r="F16" s="361" t="s">
        <v>188</v>
      </c>
      <c r="G16" s="96">
        <f>'9. sz. tábla '!G15</f>
        <v>0</v>
      </c>
      <c r="H16" s="96">
        <f>'9. sz. tábla '!H15</f>
        <v>0</v>
      </c>
      <c r="I16" s="96">
        <f>'9. sz. tábla '!I15</f>
        <v>0</v>
      </c>
      <c r="J16" s="512"/>
    </row>
    <row r="17" spans="1:10" x14ac:dyDescent="0.3">
      <c r="A17" s="513"/>
      <c r="B17" s="96"/>
      <c r="C17" s="96"/>
      <c r="D17" s="96"/>
      <c r="E17" s="96"/>
      <c r="F17" s="361" t="s">
        <v>180</v>
      </c>
      <c r="G17" s="96">
        <f>'9. sz. tábla '!G16</f>
        <v>2862055</v>
      </c>
      <c r="H17" s="96">
        <f>'9. sz. tábla '!H16</f>
        <v>7949851</v>
      </c>
      <c r="I17" s="96">
        <f>'9. sz. tábla '!I16</f>
        <v>0</v>
      </c>
      <c r="J17" s="512">
        <f t="shared" si="1"/>
        <v>0</v>
      </c>
    </row>
    <row r="18" spans="1:10" s="90" customFormat="1" ht="31.2" x14ac:dyDescent="0.3">
      <c r="A18" s="508" t="s">
        <v>146</v>
      </c>
      <c r="B18" s="95">
        <f>SUM(B8:B17)</f>
        <v>65590703</v>
      </c>
      <c r="C18" s="95">
        <f>SUM(C8:C17)</f>
        <v>68978241</v>
      </c>
      <c r="D18" s="95">
        <f t="shared" ref="D18" si="3">SUM(D8:D17)</f>
        <v>71241453</v>
      </c>
      <c r="E18" s="514">
        <f>D18/C18*100</f>
        <v>103.28105206393998</v>
      </c>
      <c r="F18" s="508" t="s">
        <v>147</v>
      </c>
      <c r="G18" s="95">
        <f>SUM(G8:G17)</f>
        <v>84636369</v>
      </c>
      <c r="H18" s="95">
        <f>SUM(H8:H17)</f>
        <v>91313758</v>
      </c>
      <c r="I18" s="95">
        <f t="shared" ref="I18" si="4">SUM(I8:I17)</f>
        <v>69425160</v>
      </c>
      <c r="J18" s="514">
        <f>I18/H18*100</f>
        <v>76.029244136464087</v>
      </c>
    </row>
    <row r="19" spans="1:10" x14ac:dyDescent="0.3">
      <c r="A19" s="510" t="s">
        <v>148</v>
      </c>
      <c r="B19" s="96">
        <f>'4.sz.tábla'!B18</f>
        <v>30040942</v>
      </c>
      <c r="C19" s="96">
        <f>'4.sz.tábla'!C18</f>
        <v>33626145</v>
      </c>
      <c r="D19" s="96">
        <f>'4.sz.tábla'!D18</f>
        <v>33385996</v>
      </c>
      <c r="E19" s="512">
        <f t="shared" ref="E19" si="5">D19/C19*100</f>
        <v>99.285826549549455</v>
      </c>
      <c r="F19" s="510" t="s">
        <v>149</v>
      </c>
      <c r="G19" s="96">
        <f>'4.sz.tábla'!B38</f>
        <v>2147175</v>
      </c>
      <c r="H19" s="96">
        <f>'4.sz.tábla'!C38</f>
        <v>2230867</v>
      </c>
      <c r="I19" s="96">
        <f>'4.sz.tábla'!D38</f>
        <v>1990718</v>
      </c>
      <c r="J19" s="512">
        <f>'4.sz.tábla'!E38</f>
        <v>89.235171796436092</v>
      </c>
    </row>
    <row r="20" spans="1:10" ht="31.2" x14ac:dyDescent="0.3">
      <c r="A20" s="508" t="s">
        <v>150</v>
      </c>
      <c r="B20" s="95">
        <f>B18+B19</f>
        <v>95631645</v>
      </c>
      <c r="C20" s="95">
        <f>C18+C19</f>
        <v>102604386</v>
      </c>
      <c r="D20" s="95">
        <f t="shared" ref="D20" si="6">D18+D19</f>
        <v>104627449</v>
      </c>
      <c r="E20" s="514">
        <f>D20/C20*100</f>
        <v>101.97171200849056</v>
      </c>
      <c r="F20" s="508" t="s">
        <v>151</v>
      </c>
      <c r="G20" s="95">
        <f>G18+G19</f>
        <v>86783544</v>
      </c>
      <c r="H20" s="95">
        <f>H18+H19</f>
        <v>93544625</v>
      </c>
      <c r="I20" s="95">
        <f t="shared" ref="I20" si="7">I18+I19</f>
        <v>71415878</v>
      </c>
      <c r="J20" s="514">
        <f>I20/H20*100</f>
        <v>76.344181186252015</v>
      </c>
    </row>
    <row r="21" spans="1:10" x14ac:dyDescent="0.3">
      <c r="A21" s="508" t="s">
        <v>152</v>
      </c>
      <c r="B21" s="515"/>
      <c r="C21" s="515"/>
      <c r="D21" s="515"/>
      <c r="E21" s="515"/>
      <c r="F21" s="515" t="s">
        <v>15</v>
      </c>
      <c r="G21" s="516"/>
      <c r="H21" s="516"/>
      <c r="I21" s="516"/>
      <c r="J21" s="516"/>
    </row>
    <row r="22" spans="1:10" ht="31.2" x14ac:dyDescent="0.3">
      <c r="A22" s="360" t="s">
        <v>105</v>
      </c>
      <c r="B22" s="96">
        <f>'9. sz. tábla '!B31</f>
        <v>0</v>
      </c>
      <c r="C22" s="96">
        <f>'9. sz. tábla '!C31</f>
        <v>105324561</v>
      </c>
      <c r="D22" s="96">
        <f>'9. sz. tábla '!D31</f>
        <v>105309578</v>
      </c>
      <c r="E22" s="512"/>
      <c r="F22" s="513" t="s">
        <v>106</v>
      </c>
      <c r="G22" s="96">
        <f>'9. sz. tábla '!G31</f>
        <v>7333211</v>
      </c>
      <c r="H22" s="96">
        <f>'9. sz. tábla '!H31</f>
        <v>17811432</v>
      </c>
      <c r="I22" s="96">
        <f>'9. sz. tábla '!I31</f>
        <v>7623178</v>
      </c>
      <c r="J22" s="512">
        <f t="shared" ref="J22:J24" si="8">I22/H22*100</f>
        <v>42.79935493114759</v>
      </c>
    </row>
    <row r="23" spans="1:10" x14ac:dyDescent="0.3">
      <c r="A23" s="361" t="s">
        <v>153</v>
      </c>
      <c r="B23" s="96">
        <f>'9. sz. tábla '!B32</f>
        <v>0</v>
      </c>
      <c r="C23" s="96">
        <f>'9. sz. tábla '!C32</f>
        <v>5000000</v>
      </c>
      <c r="D23" s="96">
        <f>'9. sz. tábla '!D32</f>
        <v>5165748</v>
      </c>
      <c r="E23" s="512">
        <f t="shared" ref="E23" si="9">D23/C23*100</f>
        <v>103.31496</v>
      </c>
      <c r="F23" s="513" t="s">
        <v>108</v>
      </c>
      <c r="G23" s="96"/>
      <c r="H23" s="96"/>
      <c r="I23" s="96"/>
      <c r="J23" s="512"/>
    </row>
    <row r="24" spans="1:10" ht="31.2" x14ac:dyDescent="0.3">
      <c r="A24" s="361" t="s">
        <v>154</v>
      </c>
      <c r="B24" s="96">
        <f>'9. sz. tábla '!B33</f>
        <v>0</v>
      </c>
      <c r="C24" s="96">
        <f>'9. sz. tábla '!C33</f>
        <v>0</v>
      </c>
      <c r="D24" s="96">
        <f>'9. sz. tábla '!D33</f>
        <v>0</v>
      </c>
      <c r="E24" s="512"/>
      <c r="F24" s="513" t="s">
        <v>110</v>
      </c>
      <c r="G24" s="96">
        <f>'9. sz. tábla '!G33</f>
        <v>2070600</v>
      </c>
      <c r="H24" s="96">
        <f>'9. sz. tábla '!H33</f>
        <v>102098600</v>
      </c>
      <c r="I24" s="96">
        <f>'9. sz. tábla '!I33</f>
        <v>8817541</v>
      </c>
      <c r="J24" s="512">
        <f t="shared" si="8"/>
        <v>8.636299616253309</v>
      </c>
    </row>
    <row r="25" spans="1:10" x14ac:dyDescent="0.3">
      <c r="A25" s="513"/>
      <c r="B25" s="96"/>
      <c r="C25" s="96"/>
      <c r="D25" s="96"/>
      <c r="E25" s="96"/>
      <c r="F25" s="513" t="s">
        <v>155</v>
      </c>
      <c r="G25" s="96">
        <v>0</v>
      </c>
      <c r="H25" s="96">
        <v>0</v>
      </c>
      <c r="I25" s="96">
        <v>0</v>
      </c>
      <c r="J25" s="512"/>
    </row>
    <row r="26" spans="1:10" ht="31.2" x14ac:dyDescent="0.3">
      <c r="A26" s="513"/>
      <c r="B26" s="96"/>
      <c r="C26" s="96"/>
      <c r="D26" s="96"/>
      <c r="E26" s="96"/>
      <c r="F26" s="513" t="s">
        <v>156</v>
      </c>
      <c r="G26" s="96"/>
      <c r="H26" s="96"/>
      <c r="I26" s="96"/>
      <c r="J26" s="96"/>
    </row>
    <row r="27" spans="1:10" ht="31.2" x14ac:dyDescent="0.3">
      <c r="A27" s="513"/>
      <c r="B27" s="96"/>
      <c r="C27" s="96"/>
      <c r="D27" s="96"/>
      <c r="E27" s="96"/>
      <c r="F27" s="517" t="s">
        <v>157</v>
      </c>
      <c r="G27" s="96"/>
      <c r="H27" s="96"/>
      <c r="I27" s="96"/>
      <c r="J27" s="96"/>
    </row>
    <row r="28" spans="1:10" ht="31.2" x14ac:dyDescent="0.3">
      <c r="A28" s="510"/>
      <c r="B28" s="96"/>
      <c r="C28" s="96"/>
      <c r="D28" s="96"/>
      <c r="E28" s="96"/>
      <c r="F28" s="513" t="s">
        <v>158</v>
      </c>
      <c r="G28" s="96"/>
      <c r="H28" s="96"/>
      <c r="I28" s="96"/>
      <c r="J28" s="96"/>
    </row>
    <row r="29" spans="1:10" s="90" customFormat="1" ht="31.2" x14ac:dyDescent="0.3">
      <c r="A29" s="508" t="s">
        <v>159</v>
      </c>
      <c r="B29" s="95">
        <f>SUM(B22:B28)</f>
        <v>0</v>
      </c>
      <c r="C29" s="95">
        <f t="shared" ref="C29:D29" si="10">SUM(C22:C28)</f>
        <v>110324561</v>
      </c>
      <c r="D29" s="95">
        <f t="shared" si="10"/>
        <v>110475326</v>
      </c>
      <c r="E29" s="514">
        <f>D29/C29*100</f>
        <v>100.13665588028036</v>
      </c>
      <c r="F29" s="508" t="s">
        <v>147</v>
      </c>
      <c r="G29" s="95">
        <f>SUM(G22:G28)</f>
        <v>9403811</v>
      </c>
      <c r="H29" s="95">
        <f>SUM(H22:H28)</f>
        <v>119910032</v>
      </c>
      <c r="I29" s="95">
        <f t="shared" ref="I29" si="11">SUM(I22:I28)</f>
        <v>16440719</v>
      </c>
      <c r="J29" s="514">
        <f>I29/H29*100</f>
        <v>13.710878669434431</v>
      </c>
    </row>
    <row r="30" spans="1:10" ht="15" customHeight="1" x14ac:dyDescent="0.3">
      <c r="A30" s="510" t="s">
        <v>148</v>
      </c>
      <c r="B30" s="96"/>
      <c r="C30" s="96"/>
      <c r="D30" s="96"/>
      <c r="E30" s="96"/>
      <c r="F30" s="510" t="s">
        <v>149</v>
      </c>
      <c r="G30" s="96"/>
      <c r="H30" s="96"/>
      <c r="I30" s="96"/>
      <c r="J30" s="96"/>
    </row>
    <row r="31" spans="1:10" ht="46.8" x14ac:dyDescent="0.3">
      <c r="A31" s="508" t="s">
        <v>160</v>
      </c>
      <c r="B31" s="95">
        <f>B29+B30</f>
        <v>0</v>
      </c>
      <c r="C31" s="95">
        <f t="shared" ref="C31:D31" si="12">C29+C30</f>
        <v>110324561</v>
      </c>
      <c r="D31" s="95">
        <f t="shared" si="12"/>
        <v>110475326</v>
      </c>
      <c r="E31" s="514">
        <f>D31/C31*100</f>
        <v>100.13665588028036</v>
      </c>
      <c r="F31" s="508" t="s">
        <v>161</v>
      </c>
      <c r="G31" s="95">
        <f>G29+G30</f>
        <v>9403811</v>
      </c>
      <c r="H31" s="95">
        <f>H29+H30</f>
        <v>119910032</v>
      </c>
      <c r="I31" s="95">
        <f t="shared" ref="I31" si="13">I29+I30</f>
        <v>16440719</v>
      </c>
      <c r="J31" s="514">
        <f>I31/H31*100</f>
        <v>13.710878669434431</v>
      </c>
    </row>
    <row r="32" spans="1:10" x14ac:dyDescent="0.3">
      <c r="B32" s="92">
        <f>B31+B20</f>
        <v>95631645</v>
      </c>
      <c r="C32" s="92">
        <f>C31+C20</f>
        <v>212928947</v>
      </c>
      <c r="D32" s="92">
        <f t="shared" ref="D32" si="14">D31+D20</f>
        <v>215102775</v>
      </c>
      <c r="E32" s="522">
        <f t="shared" ref="E32" si="15">D32/C32*100</f>
        <v>101.02091708554779</v>
      </c>
      <c r="F32" s="92"/>
      <c r="G32" s="92">
        <f>G31+G20</f>
        <v>96187355</v>
      </c>
      <c r="H32" s="92">
        <f>H31+H20</f>
        <v>213454657</v>
      </c>
      <c r="I32" s="92">
        <f t="shared" ref="I32" si="16">I31+I20</f>
        <v>87856597</v>
      </c>
      <c r="J32" s="522">
        <f t="shared" ref="J32" si="17">I32/H32*100</f>
        <v>41.159372315779457</v>
      </c>
    </row>
    <row r="33" spans="1:10" ht="15.75" customHeight="1" x14ac:dyDescent="0.3">
      <c r="A33" s="541" t="s">
        <v>847</v>
      </c>
      <c r="B33" s="541"/>
      <c r="C33" s="541"/>
      <c r="D33" s="541"/>
      <c r="E33" s="541"/>
      <c r="F33" s="541"/>
      <c r="G33" s="541"/>
      <c r="H33" s="541"/>
      <c r="I33" s="541"/>
      <c r="J33" s="541"/>
    </row>
    <row r="35" spans="1:10" s="87" customFormat="1" ht="62.4" x14ac:dyDescent="0.3">
      <c r="A35" s="508" t="s">
        <v>84</v>
      </c>
      <c r="B35" s="356" t="str">
        <f>B6</f>
        <v>2019. évi eredeti előirányzat</v>
      </c>
      <c r="C35" s="356" t="str">
        <f t="shared" ref="C35:D35" si="18">C6</f>
        <v>2019. évi módosított előirányzat IV.</v>
      </c>
      <c r="D35" s="356" t="str">
        <f t="shared" si="18"/>
        <v>2019. évi teljesítés</v>
      </c>
      <c r="E35" s="357" t="s">
        <v>398</v>
      </c>
      <c r="F35" s="508" t="s">
        <v>85</v>
      </c>
      <c r="G35" s="356" t="str">
        <f>B35</f>
        <v>2019. évi eredeti előirányzat</v>
      </c>
      <c r="H35" s="356" t="str">
        <f t="shared" ref="H35:I35" si="19">C35</f>
        <v>2019. évi módosított előirányzat IV.</v>
      </c>
      <c r="I35" s="356" t="str">
        <f t="shared" si="19"/>
        <v>2019. évi teljesítés</v>
      </c>
      <c r="J35" s="357" t="s">
        <v>398</v>
      </c>
    </row>
    <row r="36" spans="1:10" x14ac:dyDescent="0.3">
      <c r="A36" s="508" t="s">
        <v>144</v>
      </c>
      <c r="B36" s="509"/>
      <c r="C36" s="509"/>
      <c r="D36" s="509"/>
      <c r="E36" s="509"/>
      <c r="F36" s="508" t="s">
        <v>13</v>
      </c>
      <c r="G36" s="516"/>
      <c r="H36" s="516"/>
      <c r="I36" s="516"/>
      <c r="J36" s="516"/>
    </row>
    <row r="37" spans="1:10" ht="31.2" x14ac:dyDescent="0.3">
      <c r="A37" s="511" t="s">
        <v>145</v>
      </c>
      <c r="B37" s="96"/>
      <c r="C37" s="96"/>
      <c r="D37" s="96"/>
      <c r="E37" s="96"/>
      <c r="F37" s="513" t="s">
        <v>75</v>
      </c>
      <c r="G37" s="96"/>
      <c r="H37" s="96"/>
      <c r="I37" s="96"/>
      <c r="J37" s="96"/>
    </row>
    <row r="38" spans="1:10" x14ac:dyDescent="0.3">
      <c r="A38" s="513" t="s">
        <v>87</v>
      </c>
      <c r="B38" s="96"/>
      <c r="C38" s="96"/>
      <c r="D38" s="96"/>
      <c r="E38" s="96"/>
      <c r="F38" s="513" t="s">
        <v>72</v>
      </c>
      <c r="G38" s="96"/>
      <c r="H38" s="96"/>
      <c r="I38" s="96"/>
      <c r="J38" s="96"/>
    </row>
    <row r="39" spans="1:10" x14ac:dyDescent="0.3">
      <c r="A39" s="513" t="s">
        <v>88</v>
      </c>
      <c r="B39" s="96">
        <f>'5.sz.tábla'!B50</f>
        <v>720000</v>
      </c>
      <c r="C39" s="96">
        <f>'5.sz.tábla'!C50</f>
        <v>720000</v>
      </c>
      <c r="D39" s="96">
        <f>'5.sz.tábla'!D50</f>
        <v>973625</v>
      </c>
      <c r="E39" s="512">
        <f t="shared" ref="E39" si="20">D39/C39*100</f>
        <v>135.22569444444446</v>
      </c>
      <c r="F39" s="513" t="s">
        <v>73</v>
      </c>
      <c r="G39" s="96"/>
      <c r="H39" s="96"/>
      <c r="I39" s="96"/>
      <c r="J39" s="96"/>
    </row>
    <row r="40" spans="1:10" ht="31.2" x14ac:dyDescent="0.3">
      <c r="A40" s="360" t="s">
        <v>90</v>
      </c>
      <c r="B40" s="96"/>
      <c r="C40" s="96"/>
      <c r="D40" s="96"/>
      <c r="E40" s="96"/>
      <c r="F40" s="513" t="s">
        <v>76</v>
      </c>
      <c r="G40" s="96"/>
      <c r="H40" s="96"/>
      <c r="I40" s="96"/>
      <c r="J40" s="96"/>
    </row>
    <row r="41" spans="1:10" x14ac:dyDescent="0.3">
      <c r="A41" s="513"/>
      <c r="B41" s="96"/>
      <c r="C41" s="96"/>
      <c r="D41" s="96"/>
      <c r="E41" s="96"/>
      <c r="F41" s="513" t="s">
        <v>74</v>
      </c>
      <c r="G41" s="96"/>
      <c r="H41" s="96"/>
      <c r="I41" s="96"/>
      <c r="J41" s="96"/>
    </row>
    <row r="42" spans="1:10" x14ac:dyDescent="0.3">
      <c r="A42" s="513"/>
      <c r="B42" s="96"/>
      <c r="C42" s="96"/>
      <c r="D42" s="96"/>
      <c r="E42" s="96"/>
      <c r="F42" s="361" t="s">
        <v>185</v>
      </c>
      <c r="G42" s="96"/>
      <c r="H42" s="96"/>
      <c r="I42" s="96"/>
      <c r="J42" s="96"/>
    </row>
    <row r="43" spans="1:10" ht="31.2" x14ac:dyDescent="0.3">
      <c r="A43" s="513"/>
      <c r="B43" s="96"/>
      <c r="C43" s="96"/>
      <c r="D43" s="96"/>
      <c r="E43" s="96"/>
      <c r="F43" s="361" t="s">
        <v>186</v>
      </c>
      <c r="G43" s="96"/>
      <c r="H43" s="96"/>
      <c r="I43" s="96"/>
      <c r="J43" s="96"/>
    </row>
    <row r="44" spans="1:10" ht="31.2" x14ac:dyDescent="0.3">
      <c r="A44" s="511"/>
      <c r="B44" s="98"/>
      <c r="C44" s="98"/>
      <c r="D44" s="98"/>
      <c r="E44" s="98"/>
      <c r="F44" s="370" t="s">
        <v>187</v>
      </c>
      <c r="G44" s="96">
        <f>'7. sz. tábla'!B10</f>
        <v>100000</v>
      </c>
      <c r="H44" s="96">
        <f>'7. sz. tábla'!C10</f>
        <v>130000</v>
      </c>
      <c r="I44" s="96">
        <f>'7. sz. tábla'!D10</f>
        <v>130000</v>
      </c>
      <c r="J44" s="512">
        <f t="shared" ref="J44" si="21">I44/H44*100</f>
        <v>100</v>
      </c>
    </row>
    <row r="45" spans="1:10" ht="31.2" x14ac:dyDescent="0.3">
      <c r="A45" s="360"/>
      <c r="B45" s="96"/>
      <c r="C45" s="96"/>
      <c r="D45" s="96"/>
      <c r="E45" s="96"/>
      <c r="F45" s="361" t="s">
        <v>188</v>
      </c>
      <c r="G45" s="96"/>
      <c r="H45" s="96"/>
      <c r="I45" s="96"/>
      <c r="J45" s="96"/>
    </row>
    <row r="46" spans="1:10" x14ac:dyDescent="0.3">
      <c r="A46" s="513"/>
      <c r="B46" s="96"/>
      <c r="C46" s="96"/>
      <c r="D46" s="96"/>
      <c r="E46" s="96"/>
      <c r="F46" s="361" t="s">
        <v>180</v>
      </c>
      <c r="G46" s="96"/>
      <c r="H46" s="96"/>
      <c r="I46" s="96"/>
      <c r="J46" s="96"/>
    </row>
    <row r="47" spans="1:10" ht="31.2" x14ac:dyDescent="0.3">
      <c r="A47" s="508" t="s">
        <v>162</v>
      </c>
      <c r="B47" s="95">
        <f>SUM(B37:B46)</f>
        <v>720000</v>
      </c>
      <c r="C47" s="95">
        <f t="shared" ref="C47:D47" si="22">SUM(C37:C46)</f>
        <v>720000</v>
      </c>
      <c r="D47" s="95">
        <f t="shared" si="22"/>
        <v>973625</v>
      </c>
      <c r="E47" s="514">
        <f>D47/C47*100</f>
        <v>135.22569444444446</v>
      </c>
      <c r="F47" s="508" t="s">
        <v>163</v>
      </c>
      <c r="G47" s="95">
        <f>SUM(G37:G46)</f>
        <v>100000</v>
      </c>
      <c r="H47" s="95">
        <f>SUM(H37:H46)</f>
        <v>130000</v>
      </c>
      <c r="I47" s="95">
        <f t="shared" ref="I47" si="23">SUM(I37:I46)</f>
        <v>130000</v>
      </c>
      <c r="J47" s="514">
        <f t="shared" ref="J47" si="24">I47/H47*100</f>
        <v>100</v>
      </c>
    </row>
    <row r="48" spans="1:10" x14ac:dyDescent="0.3">
      <c r="A48" s="510" t="s">
        <v>148</v>
      </c>
      <c r="B48" s="96"/>
      <c r="C48" s="96"/>
      <c r="D48" s="96"/>
      <c r="E48" s="96"/>
      <c r="F48" s="510" t="s">
        <v>149</v>
      </c>
      <c r="G48" s="96"/>
      <c r="H48" s="96"/>
      <c r="I48" s="96"/>
      <c r="J48" s="95"/>
    </row>
    <row r="49" spans="1:10" ht="31.2" x14ac:dyDescent="0.3">
      <c r="A49" s="508" t="s">
        <v>164</v>
      </c>
      <c r="B49" s="95">
        <f>B47+B48</f>
        <v>720000</v>
      </c>
      <c r="C49" s="95">
        <f t="shared" ref="C49" si="25">C47+C48</f>
        <v>720000</v>
      </c>
      <c r="D49" s="95">
        <f>D47+D48</f>
        <v>973625</v>
      </c>
      <c r="E49" s="514">
        <f>D49/C49*100</f>
        <v>135.22569444444446</v>
      </c>
      <c r="F49" s="508" t="s">
        <v>165</v>
      </c>
      <c r="G49" s="95">
        <f>G47+G48</f>
        <v>100000</v>
      </c>
      <c r="H49" s="95">
        <f>H47+H48</f>
        <v>130000</v>
      </c>
      <c r="I49" s="95">
        <f t="shared" ref="I49" si="26">I47+I48</f>
        <v>130000</v>
      </c>
      <c r="J49" s="514">
        <f t="shared" ref="J49" si="27">I49/H49*100</f>
        <v>100</v>
      </c>
    </row>
    <row r="50" spans="1:10" x14ac:dyDescent="0.3">
      <c r="A50" s="508" t="s">
        <v>152</v>
      </c>
      <c r="B50" s="515"/>
      <c r="C50" s="515"/>
      <c r="D50" s="515"/>
      <c r="E50" s="515"/>
      <c r="F50" s="515" t="s">
        <v>15</v>
      </c>
      <c r="G50" s="516"/>
      <c r="H50" s="516"/>
      <c r="I50" s="516"/>
      <c r="J50" s="516"/>
    </row>
    <row r="51" spans="1:10" ht="31.2" x14ac:dyDescent="0.3">
      <c r="A51" s="360" t="s">
        <v>105</v>
      </c>
      <c r="B51" s="96"/>
      <c r="C51" s="96"/>
      <c r="D51" s="96"/>
      <c r="E51" s="96"/>
      <c r="F51" s="513" t="s">
        <v>106</v>
      </c>
      <c r="G51" s="96"/>
      <c r="H51" s="96"/>
      <c r="I51" s="96"/>
      <c r="J51" s="96"/>
    </row>
    <row r="52" spans="1:10" x14ac:dyDescent="0.3">
      <c r="A52" s="361" t="s">
        <v>153</v>
      </c>
      <c r="B52" s="96"/>
      <c r="C52" s="96"/>
      <c r="D52" s="96"/>
      <c r="E52" s="96"/>
      <c r="F52" s="513" t="s">
        <v>108</v>
      </c>
      <c r="G52" s="96"/>
      <c r="H52" s="96"/>
      <c r="I52" s="96"/>
      <c r="J52" s="96"/>
    </row>
    <row r="53" spans="1:10" ht="31.2" x14ac:dyDescent="0.3">
      <c r="A53" s="361" t="s">
        <v>154</v>
      </c>
      <c r="B53" s="97"/>
      <c r="C53" s="97"/>
      <c r="D53" s="97"/>
      <c r="E53" s="97"/>
      <c r="F53" s="513" t="s">
        <v>110</v>
      </c>
      <c r="G53" s="96"/>
      <c r="H53" s="96"/>
      <c r="I53" s="96"/>
      <c r="J53" s="96"/>
    </row>
    <row r="54" spans="1:10" x14ac:dyDescent="0.3">
      <c r="A54" s="513"/>
      <c r="B54" s="96"/>
      <c r="C54" s="96"/>
      <c r="D54" s="96"/>
      <c r="E54" s="96"/>
      <c r="F54" s="513" t="s">
        <v>155</v>
      </c>
      <c r="G54" s="96"/>
      <c r="H54" s="96"/>
      <c r="I54" s="96"/>
      <c r="J54" s="96"/>
    </row>
    <row r="55" spans="1:10" ht="31.2" x14ac:dyDescent="0.3">
      <c r="A55" s="513"/>
      <c r="B55" s="96"/>
      <c r="C55" s="96"/>
      <c r="D55" s="96"/>
      <c r="E55" s="96"/>
      <c r="F55" s="513" t="s">
        <v>156</v>
      </c>
      <c r="G55" s="96"/>
      <c r="H55" s="96"/>
      <c r="I55" s="96"/>
      <c r="J55" s="96"/>
    </row>
    <row r="56" spans="1:10" ht="31.2" x14ac:dyDescent="0.3">
      <c r="A56" s="513"/>
      <c r="B56" s="96"/>
      <c r="C56" s="96"/>
      <c r="D56" s="96"/>
      <c r="E56" s="96"/>
      <c r="F56" s="517" t="s">
        <v>157</v>
      </c>
      <c r="G56" s="96">
        <f>'8.sz.tábla '!B36</f>
        <v>64290</v>
      </c>
      <c r="H56" s="96">
        <f>'8.sz.tábla '!C36</f>
        <v>64290</v>
      </c>
      <c r="I56" s="96">
        <f>'8.sz.tábla '!D36</f>
        <v>64290</v>
      </c>
      <c r="J56" s="512">
        <f t="shared" ref="J56" si="28">I56/H56*100</f>
        <v>100</v>
      </c>
    </row>
    <row r="57" spans="1:10" ht="31.2" x14ac:dyDescent="0.3">
      <c r="A57" s="510"/>
      <c r="B57" s="96"/>
      <c r="C57" s="96"/>
      <c r="D57" s="96"/>
      <c r="E57" s="96"/>
      <c r="F57" s="361" t="s">
        <v>193</v>
      </c>
      <c r="G57" s="96"/>
      <c r="H57" s="96"/>
      <c r="I57" s="96"/>
      <c r="J57" s="96"/>
    </row>
    <row r="58" spans="1:10" ht="31.2" x14ac:dyDescent="0.3">
      <c r="A58" s="510"/>
      <c r="B58" s="96"/>
      <c r="C58" s="96"/>
      <c r="D58" s="96"/>
      <c r="E58" s="96"/>
      <c r="F58" s="361" t="s">
        <v>158</v>
      </c>
      <c r="G58" s="96"/>
      <c r="H58" s="96"/>
      <c r="I58" s="96"/>
      <c r="J58" s="96"/>
    </row>
    <row r="59" spans="1:10" ht="31.2" x14ac:dyDescent="0.3">
      <c r="A59" s="508" t="s">
        <v>166</v>
      </c>
      <c r="B59" s="95">
        <f>SUM(B51:B57)</f>
        <v>0</v>
      </c>
      <c r="C59" s="95">
        <f t="shared" ref="C59:D59" si="29">SUM(C51:C57)</f>
        <v>0</v>
      </c>
      <c r="D59" s="95">
        <f t="shared" si="29"/>
        <v>0</v>
      </c>
      <c r="E59" s="514"/>
      <c r="F59" s="508" t="s">
        <v>167</v>
      </c>
      <c r="G59" s="95">
        <f>SUM(G51:G58)</f>
        <v>64290</v>
      </c>
      <c r="H59" s="95">
        <f t="shared" ref="H59:I59" si="30">SUM(H51:H58)</f>
        <v>64290</v>
      </c>
      <c r="I59" s="95">
        <f t="shared" si="30"/>
        <v>64290</v>
      </c>
      <c r="J59" s="514">
        <f t="shared" ref="J59" si="31">I59/H59*100</f>
        <v>100</v>
      </c>
    </row>
    <row r="60" spans="1:10" x14ac:dyDescent="0.3">
      <c r="A60" s="510" t="s">
        <v>148</v>
      </c>
      <c r="B60" s="96"/>
      <c r="C60" s="96"/>
      <c r="D60" s="96"/>
      <c r="E60" s="96"/>
      <c r="F60" s="510" t="s">
        <v>149</v>
      </c>
      <c r="G60" s="96"/>
      <c r="H60" s="96"/>
      <c r="I60" s="96"/>
      <c r="J60" s="96"/>
    </row>
    <row r="61" spans="1:10" x14ac:dyDescent="0.3">
      <c r="A61" s="510"/>
      <c r="B61" s="96"/>
      <c r="C61" s="96"/>
      <c r="D61" s="96"/>
      <c r="E61" s="96"/>
      <c r="F61" s="513"/>
      <c r="G61" s="96"/>
      <c r="H61" s="96"/>
      <c r="I61" s="96"/>
      <c r="J61" s="96"/>
    </row>
    <row r="62" spans="1:10" ht="46.8" x14ac:dyDescent="0.3">
      <c r="A62" s="508" t="s">
        <v>168</v>
      </c>
      <c r="B62" s="95">
        <f>B59+B60</f>
        <v>0</v>
      </c>
      <c r="C62" s="95">
        <f t="shared" ref="C62:D62" si="32">C59+C60</f>
        <v>0</v>
      </c>
      <c r="D62" s="95">
        <f t="shared" si="32"/>
        <v>0</v>
      </c>
      <c r="E62" s="514"/>
      <c r="F62" s="508" t="s">
        <v>169</v>
      </c>
      <c r="G62" s="95">
        <f>G59+G60</f>
        <v>64290</v>
      </c>
      <c r="H62" s="95">
        <f t="shared" ref="H62:I62" si="33">H59+H60</f>
        <v>64290</v>
      </c>
      <c r="I62" s="95">
        <f t="shared" si="33"/>
        <v>64290</v>
      </c>
      <c r="J62" s="514">
        <f>I62/H62*100</f>
        <v>100</v>
      </c>
    </row>
    <row r="63" spans="1:10" x14ac:dyDescent="0.3">
      <c r="A63" s="93"/>
      <c r="B63" s="94">
        <f>B62+B49</f>
        <v>720000</v>
      </c>
      <c r="C63" s="94">
        <f t="shared" ref="C63:D63" si="34">C62+C49</f>
        <v>720000</v>
      </c>
      <c r="D63" s="94">
        <f t="shared" si="34"/>
        <v>973625</v>
      </c>
      <c r="E63" s="351">
        <f>D63/C63*100</f>
        <v>135.22569444444446</v>
      </c>
      <c r="F63" s="91"/>
      <c r="G63" s="92">
        <f>G62+G49</f>
        <v>164290</v>
      </c>
      <c r="H63" s="92">
        <f t="shared" ref="H63:I63" si="35">H62+H49</f>
        <v>194290</v>
      </c>
      <c r="I63" s="92">
        <f t="shared" si="35"/>
        <v>194290</v>
      </c>
      <c r="J63" s="522">
        <f>I63/H63*100</f>
        <v>100</v>
      </c>
    </row>
    <row r="64" spans="1:10" ht="15.75" customHeight="1" x14ac:dyDescent="0.3">
      <c r="A64" s="541" t="s">
        <v>848</v>
      </c>
      <c r="B64" s="541"/>
      <c r="C64" s="541"/>
      <c r="D64" s="541"/>
      <c r="E64" s="541"/>
      <c r="F64" s="541"/>
      <c r="G64" s="541"/>
      <c r="H64" s="541"/>
      <c r="I64" s="541"/>
      <c r="J64" s="541"/>
    </row>
    <row r="66" spans="1:10" s="87" customFormat="1" ht="62.4" x14ac:dyDescent="0.3">
      <c r="A66" s="508" t="s">
        <v>84</v>
      </c>
      <c r="B66" s="356" t="str">
        <f>B35</f>
        <v>2019. évi eredeti előirányzat</v>
      </c>
      <c r="C66" s="356" t="str">
        <f t="shared" ref="C66:D66" si="36">C35</f>
        <v>2019. évi módosított előirányzat IV.</v>
      </c>
      <c r="D66" s="356" t="str">
        <f t="shared" si="36"/>
        <v>2019. évi teljesítés</v>
      </c>
      <c r="E66" s="357" t="s">
        <v>398</v>
      </c>
      <c r="F66" s="508" t="s">
        <v>85</v>
      </c>
      <c r="G66" s="356" t="str">
        <f>B66</f>
        <v>2019. évi eredeti előirányzat</v>
      </c>
      <c r="H66" s="356" t="str">
        <f t="shared" ref="H66:I66" si="37">C66</f>
        <v>2019. évi módosított előirányzat IV.</v>
      </c>
      <c r="I66" s="356" t="str">
        <f t="shared" si="37"/>
        <v>2019. évi teljesítés</v>
      </c>
      <c r="J66" s="357" t="s">
        <v>398</v>
      </c>
    </row>
    <row r="67" spans="1:10" x14ac:dyDescent="0.3">
      <c r="A67" s="508" t="s">
        <v>144</v>
      </c>
      <c r="B67" s="509"/>
      <c r="C67" s="509"/>
      <c r="D67" s="509"/>
      <c r="E67" s="509"/>
      <c r="F67" s="508" t="s">
        <v>13</v>
      </c>
      <c r="G67" s="516"/>
      <c r="H67" s="516"/>
      <c r="I67" s="516"/>
      <c r="J67" s="516"/>
    </row>
    <row r="68" spans="1:10" ht="31.2" x14ac:dyDescent="0.3">
      <c r="A68" s="511" t="s">
        <v>145</v>
      </c>
      <c r="B68" s="96"/>
      <c r="C68" s="96"/>
      <c r="D68" s="96"/>
      <c r="E68" s="96"/>
      <c r="F68" s="513" t="s">
        <v>75</v>
      </c>
      <c r="G68" s="96"/>
      <c r="H68" s="96"/>
      <c r="I68" s="96"/>
      <c r="J68" s="96"/>
    </row>
    <row r="69" spans="1:10" x14ac:dyDescent="0.3">
      <c r="A69" s="513" t="s">
        <v>87</v>
      </c>
      <c r="B69" s="96"/>
      <c r="C69" s="96"/>
      <c r="D69" s="96"/>
      <c r="E69" s="96"/>
      <c r="F69" s="513" t="s">
        <v>72</v>
      </c>
      <c r="G69" s="96"/>
      <c r="H69" s="96"/>
      <c r="I69" s="96"/>
      <c r="J69" s="96"/>
    </row>
    <row r="70" spans="1:10" x14ac:dyDescent="0.3">
      <c r="A70" s="513" t="s">
        <v>88</v>
      </c>
      <c r="B70" s="96"/>
      <c r="C70" s="96"/>
      <c r="D70" s="96"/>
      <c r="E70" s="96"/>
      <c r="F70" s="513" t="s">
        <v>89</v>
      </c>
      <c r="G70" s="96"/>
      <c r="H70" s="96"/>
      <c r="I70" s="96"/>
      <c r="J70" s="96"/>
    </row>
    <row r="71" spans="1:10" ht="31.2" x14ac:dyDescent="0.3">
      <c r="A71" s="360" t="s">
        <v>90</v>
      </c>
      <c r="B71" s="96"/>
      <c r="C71" s="96"/>
      <c r="D71" s="96"/>
      <c r="E71" s="96"/>
      <c r="F71" s="513" t="s">
        <v>76</v>
      </c>
      <c r="G71" s="96"/>
      <c r="H71" s="96"/>
      <c r="I71" s="96"/>
      <c r="J71" s="96"/>
    </row>
    <row r="72" spans="1:10" x14ac:dyDescent="0.3">
      <c r="A72" s="513"/>
      <c r="B72" s="96"/>
      <c r="C72" s="96"/>
      <c r="D72" s="96"/>
      <c r="E72" s="96"/>
      <c r="F72" s="513" t="s">
        <v>74</v>
      </c>
      <c r="G72" s="96"/>
      <c r="H72" s="96"/>
      <c r="I72" s="96"/>
      <c r="J72" s="96"/>
    </row>
    <row r="73" spans="1:10" x14ac:dyDescent="0.3">
      <c r="A73" s="513"/>
      <c r="B73" s="96"/>
      <c r="C73" s="96"/>
      <c r="D73" s="96"/>
      <c r="E73" s="96"/>
      <c r="F73" s="361" t="s">
        <v>185</v>
      </c>
      <c r="G73" s="96"/>
      <c r="H73" s="96"/>
      <c r="I73" s="96"/>
      <c r="J73" s="96"/>
    </row>
    <row r="74" spans="1:10" ht="31.2" x14ac:dyDescent="0.3">
      <c r="A74" s="513"/>
      <c r="B74" s="96"/>
      <c r="C74" s="96"/>
      <c r="D74" s="96"/>
      <c r="E74" s="96"/>
      <c r="F74" s="361" t="s">
        <v>186</v>
      </c>
      <c r="G74" s="96"/>
      <c r="H74" s="96"/>
      <c r="I74" s="96"/>
      <c r="J74" s="96"/>
    </row>
    <row r="75" spans="1:10" ht="31.2" x14ac:dyDescent="0.3">
      <c r="A75" s="511"/>
      <c r="B75" s="98"/>
      <c r="C75" s="98"/>
      <c r="D75" s="98"/>
      <c r="E75" s="98"/>
      <c r="F75" s="370" t="s">
        <v>187</v>
      </c>
      <c r="G75" s="96"/>
      <c r="H75" s="96"/>
      <c r="I75" s="96"/>
      <c r="J75" s="96"/>
    </row>
    <row r="76" spans="1:10" ht="31.2" x14ac:dyDescent="0.3">
      <c r="A76" s="360"/>
      <c r="B76" s="96"/>
      <c r="C76" s="96"/>
      <c r="D76" s="96"/>
      <c r="E76" s="96"/>
      <c r="F76" s="361" t="s">
        <v>188</v>
      </c>
      <c r="G76" s="96"/>
      <c r="H76" s="96"/>
      <c r="I76" s="96"/>
      <c r="J76" s="96"/>
    </row>
    <row r="77" spans="1:10" x14ac:dyDescent="0.3">
      <c r="A77" s="513"/>
      <c r="B77" s="96"/>
      <c r="C77" s="96"/>
      <c r="D77" s="96"/>
      <c r="E77" s="96"/>
      <c r="F77" s="361" t="s">
        <v>180</v>
      </c>
      <c r="G77" s="96"/>
      <c r="H77" s="96"/>
      <c r="I77" s="96"/>
      <c r="J77" s="96"/>
    </row>
    <row r="78" spans="1:10" ht="31.2" x14ac:dyDescent="0.3">
      <c r="A78" s="508" t="s">
        <v>170</v>
      </c>
      <c r="B78" s="95">
        <f>SUM(B68:B77)</f>
        <v>0</v>
      </c>
      <c r="C78" s="95">
        <f t="shared" ref="C78:D78" si="38">SUM(C68:C77)</f>
        <v>0</v>
      </c>
      <c r="D78" s="95">
        <f t="shared" si="38"/>
        <v>0</v>
      </c>
      <c r="E78" s="95">
        <f>SUM(E68:E77)</f>
        <v>0</v>
      </c>
      <c r="F78" s="508" t="s">
        <v>171</v>
      </c>
      <c r="G78" s="95">
        <f>SUM(G68:G77)</f>
        <v>0</v>
      </c>
      <c r="H78" s="95">
        <f t="shared" ref="H78:I78" si="39">SUM(H68:H77)</f>
        <v>0</v>
      </c>
      <c r="I78" s="95">
        <f t="shared" si="39"/>
        <v>0</v>
      </c>
      <c r="J78" s="95">
        <f>SUM(J68:J77)</f>
        <v>0</v>
      </c>
    </row>
    <row r="79" spans="1:10" x14ac:dyDescent="0.3">
      <c r="A79" s="510" t="s">
        <v>148</v>
      </c>
      <c r="B79" s="96"/>
      <c r="C79" s="96"/>
      <c r="D79" s="96"/>
      <c r="E79" s="96"/>
      <c r="F79" s="510" t="s">
        <v>149</v>
      </c>
      <c r="G79" s="96"/>
      <c r="H79" s="96"/>
      <c r="I79" s="96"/>
      <c r="J79" s="96"/>
    </row>
    <row r="80" spans="1:10" ht="46.8" x14ac:dyDescent="0.3">
      <c r="A80" s="508" t="s">
        <v>172</v>
      </c>
      <c r="B80" s="95">
        <f>B78+B79</f>
        <v>0</v>
      </c>
      <c r="C80" s="95">
        <f t="shared" ref="C80:D80" si="40">C78+C79</f>
        <v>0</v>
      </c>
      <c r="D80" s="95">
        <f t="shared" si="40"/>
        <v>0</v>
      </c>
      <c r="E80" s="95">
        <f>E78+E79</f>
        <v>0</v>
      </c>
      <c r="F80" s="508" t="s">
        <v>173</v>
      </c>
      <c r="G80" s="95">
        <f>G78+G79</f>
        <v>0</v>
      </c>
      <c r="H80" s="95">
        <f t="shared" ref="H80:I80" si="41">H78+H79</f>
        <v>0</v>
      </c>
      <c r="I80" s="95">
        <f t="shared" si="41"/>
        <v>0</v>
      </c>
      <c r="J80" s="95">
        <f>J78+J79</f>
        <v>0</v>
      </c>
    </row>
    <row r="81" spans="1:11" x14ac:dyDescent="0.3">
      <c r="A81" s="508" t="s">
        <v>152</v>
      </c>
      <c r="B81" s="515"/>
      <c r="C81" s="515"/>
      <c r="D81" s="515"/>
      <c r="E81" s="515"/>
      <c r="F81" s="515" t="s">
        <v>15</v>
      </c>
      <c r="G81" s="516"/>
      <c r="H81" s="516"/>
      <c r="I81" s="516"/>
      <c r="J81" s="516"/>
    </row>
    <row r="82" spans="1:11" ht="31.2" x14ac:dyDescent="0.3">
      <c r="A82" s="360" t="s">
        <v>105</v>
      </c>
      <c r="B82" s="95"/>
      <c r="C82" s="95"/>
      <c r="D82" s="95"/>
      <c r="E82" s="95"/>
      <c r="F82" s="513" t="s">
        <v>106</v>
      </c>
      <c r="G82" s="96"/>
      <c r="H82" s="96"/>
      <c r="I82" s="96"/>
      <c r="J82" s="96"/>
    </row>
    <row r="83" spans="1:11" x14ac:dyDescent="0.3">
      <c r="A83" s="361" t="s">
        <v>153</v>
      </c>
      <c r="B83" s="96"/>
      <c r="C83" s="96"/>
      <c r="D83" s="96"/>
      <c r="E83" s="96"/>
      <c r="F83" s="513" t="s">
        <v>108</v>
      </c>
      <c r="G83" s="96"/>
      <c r="H83" s="96"/>
      <c r="I83" s="96"/>
      <c r="J83" s="96"/>
    </row>
    <row r="84" spans="1:11" ht="31.2" x14ac:dyDescent="0.3">
      <c r="A84" s="361" t="s">
        <v>154</v>
      </c>
      <c r="B84" s="99"/>
      <c r="C84" s="99"/>
      <c r="D84" s="99"/>
      <c r="E84" s="99"/>
      <c r="F84" s="513" t="s">
        <v>110</v>
      </c>
      <c r="G84" s="96"/>
      <c r="H84" s="96"/>
      <c r="I84" s="96"/>
      <c r="J84" s="96"/>
    </row>
    <row r="85" spans="1:11" x14ac:dyDescent="0.3">
      <c r="A85" s="513"/>
      <c r="B85" s="96"/>
      <c r="C85" s="96"/>
      <c r="D85" s="96"/>
      <c r="E85" s="96"/>
      <c r="F85" s="513" t="s">
        <v>155</v>
      </c>
      <c r="G85" s="96"/>
      <c r="H85" s="96"/>
      <c r="I85" s="96"/>
      <c r="J85" s="96"/>
    </row>
    <row r="86" spans="1:11" ht="31.2" x14ac:dyDescent="0.3">
      <c r="A86" s="508" t="s">
        <v>166</v>
      </c>
      <c r="B86" s="95">
        <f>SUM(B82:B84)</f>
        <v>0</v>
      </c>
      <c r="C86" s="95">
        <f t="shared" ref="C86:D86" si="42">SUM(C82:C84)</f>
        <v>0</v>
      </c>
      <c r="D86" s="95">
        <f t="shared" si="42"/>
        <v>0</v>
      </c>
      <c r="E86" s="95">
        <f>SUM(E82:E84)</f>
        <v>0</v>
      </c>
      <c r="F86" s="513" t="s">
        <v>156</v>
      </c>
      <c r="G86" s="96"/>
      <c r="H86" s="96"/>
      <c r="I86" s="96"/>
      <c r="J86" s="96"/>
    </row>
    <row r="87" spans="1:11" ht="31.2" x14ac:dyDescent="0.3">
      <c r="A87" s="510" t="s">
        <v>148</v>
      </c>
      <c r="B87" s="96"/>
      <c r="C87" s="96"/>
      <c r="D87" s="96"/>
      <c r="E87" s="96"/>
      <c r="F87" s="517" t="s">
        <v>157</v>
      </c>
      <c r="G87" s="96"/>
      <c r="H87" s="96"/>
      <c r="I87" s="96"/>
      <c r="J87" s="96"/>
    </row>
    <row r="88" spans="1:11" ht="31.2" x14ac:dyDescent="0.3">
      <c r="A88" s="510"/>
      <c r="B88" s="96"/>
      <c r="C88" s="96"/>
      <c r="D88" s="96"/>
      <c r="E88" s="96"/>
      <c r="F88" s="361" t="s">
        <v>114</v>
      </c>
      <c r="G88" s="96"/>
      <c r="H88" s="96"/>
      <c r="I88" s="96"/>
      <c r="J88" s="96"/>
    </row>
    <row r="89" spans="1:11" ht="46.8" x14ac:dyDescent="0.3">
      <c r="A89" s="508" t="s">
        <v>174</v>
      </c>
      <c r="B89" s="95">
        <f>SUM(B82:B88)</f>
        <v>0</v>
      </c>
      <c r="C89" s="95">
        <f t="shared" ref="C89:D89" si="43">SUM(C82:C88)</f>
        <v>0</v>
      </c>
      <c r="D89" s="95">
        <f t="shared" si="43"/>
        <v>0</v>
      </c>
      <c r="E89" s="95">
        <f>SUM(E82:E88)</f>
        <v>0</v>
      </c>
      <c r="F89" s="508" t="s">
        <v>175</v>
      </c>
      <c r="G89" s="95">
        <f>SUM(G82:G88)</f>
        <v>0</v>
      </c>
      <c r="H89" s="95">
        <f t="shared" ref="H89:J89" si="44">SUM(H82:H88)</f>
        <v>0</v>
      </c>
      <c r="I89" s="95">
        <f t="shared" si="44"/>
        <v>0</v>
      </c>
      <c r="J89" s="95">
        <f t="shared" si="44"/>
        <v>0</v>
      </c>
    </row>
    <row r="90" spans="1:11" x14ac:dyDescent="0.3">
      <c r="B90" s="92">
        <f>B89+B80+B62+B49+B31+B20</f>
        <v>96351645</v>
      </c>
      <c r="C90" s="92">
        <f t="shared" ref="C90:D90" si="45">C89+C80+C62+C49+C31+C20</f>
        <v>213648947</v>
      </c>
      <c r="D90" s="92">
        <f t="shared" si="45"/>
        <v>216076400</v>
      </c>
      <c r="E90" s="522">
        <f>D90/C90*100</f>
        <v>101.13618767332375</v>
      </c>
      <c r="G90" s="92">
        <f>G89+G80+G62+G49+G31+G20</f>
        <v>96351645</v>
      </c>
      <c r="H90" s="92">
        <f t="shared" ref="H90:I90" si="46">H89+H80+H62+H49+H31+H20</f>
        <v>213648947</v>
      </c>
      <c r="I90" s="92">
        <f t="shared" si="46"/>
        <v>88050887</v>
      </c>
      <c r="J90" s="522">
        <f>I90/H90*100</f>
        <v>41.212881334725232</v>
      </c>
      <c r="K90" s="92"/>
    </row>
    <row r="91" spans="1:11" x14ac:dyDescent="0.3">
      <c r="A91" s="87" t="s">
        <v>194</v>
      </c>
      <c r="B91" s="92">
        <f>G90-B90</f>
        <v>0</v>
      </c>
      <c r="C91" s="92">
        <f>H90-C90</f>
        <v>0</v>
      </c>
      <c r="D91" s="92">
        <f>I90-D90</f>
        <v>-128025513</v>
      </c>
      <c r="E91" s="92"/>
    </row>
  </sheetData>
  <sheetProtection selectLockedCells="1" selectUnlockedCells="1"/>
  <mergeCells count="3">
    <mergeCell ref="A4:J4"/>
    <mergeCell ref="A33:J33"/>
    <mergeCell ref="A64:J64"/>
  </mergeCells>
  <phoneticPr fontId="20" type="noConversion"/>
  <pageMargins left="0.74803149606299213" right="0.74803149606299213" top="0.98425196850393704" bottom="0.98425196850393704" header="0.51181102362204722" footer="0.51181102362204722"/>
  <pageSetup paperSize="9" scale="53" firstPageNumber="0" orientation="landscape" r:id="rId1"/>
  <headerFooter alignWithMargins="0">
    <oddHeader>&amp;L&amp;"Times New Roman,Normál"&amp;12Pécsely Község Önkormányzata&amp;C&amp;"Times New Roman,Normál"&amp;12 10. melléklet
az önkormányzat 2019. évi költségvetési gazdálkodási beszámolójáról szóló
9/2020. (VII. 07.) önkormányzati rendeletéhez&amp;R&amp;P. oldal</oddHeader>
  </headerFooter>
  <rowBreaks count="2" manualBreakCount="2">
    <brk id="32" max="9" man="1"/>
    <brk id="63" max="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9"/>
  <sheetViews>
    <sheetView view="pageLayout" zoomScaleNormal="100" workbookViewId="0">
      <selection activeCell="A3" sqref="A3:L3"/>
    </sheetView>
  </sheetViews>
  <sheetFormatPr defaultColWidth="9.109375" defaultRowHeight="15.6" x14ac:dyDescent="0.3"/>
  <cols>
    <col min="1" max="1" width="10" style="44" customWidth="1"/>
    <col min="2" max="2" width="29" style="44" customWidth="1"/>
    <col min="3" max="3" width="15" style="44" bestFit="1" customWidth="1"/>
    <col min="4" max="4" width="12.88671875" style="44" customWidth="1"/>
    <col min="5" max="5" width="13.88671875" style="44" customWidth="1"/>
    <col min="6" max="7" width="11.5546875" style="44" customWidth="1"/>
    <col min="8" max="8" width="11.33203125" style="44" customWidth="1"/>
    <col min="9" max="9" width="11" style="44" customWidth="1"/>
    <col min="10" max="10" width="10.5546875" style="44" customWidth="1"/>
    <col min="11" max="12" width="13.6640625" style="44" customWidth="1"/>
    <col min="13" max="16384" width="9.109375" style="44"/>
  </cols>
  <sheetData>
    <row r="1" spans="1:14" x14ac:dyDescent="0.3">
      <c r="A1" s="159"/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</row>
    <row r="2" spans="1:14" x14ac:dyDescent="0.3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</row>
    <row r="3" spans="1:14" x14ac:dyDescent="0.3">
      <c r="A3" s="542" t="s">
        <v>309</v>
      </c>
      <c r="B3" s="542"/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159"/>
      <c r="N3" s="159"/>
    </row>
    <row r="4" spans="1:14" x14ac:dyDescent="0.3">
      <c r="A4" s="542" t="s">
        <v>310</v>
      </c>
      <c r="B4" s="542"/>
      <c r="C4" s="542"/>
      <c r="D4" s="542"/>
      <c r="E4" s="542"/>
      <c r="F4" s="542"/>
      <c r="G4" s="542"/>
      <c r="H4" s="542"/>
      <c r="I4" s="542"/>
      <c r="J4" s="542"/>
      <c r="K4" s="542"/>
      <c r="L4" s="542"/>
      <c r="M4" s="159"/>
      <c r="N4" s="159"/>
    </row>
    <row r="5" spans="1:14" x14ac:dyDescent="0.3">
      <c r="A5" s="159"/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</row>
    <row r="6" spans="1:14" x14ac:dyDescent="0.3">
      <c r="A6" s="160" t="s">
        <v>281</v>
      </c>
      <c r="B6" s="161" t="s">
        <v>311</v>
      </c>
      <c r="C6" s="161" t="s">
        <v>312</v>
      </c>
      <c r="D6" s="161" t="s">
        <v>842</v>
      </c>
      <c r="E6" s="543" t="s">
        <v>843</v>
      </c>
      <c r="F6" s="160"/>
      <c r="G6" s="160"/>
      <c r="H6" s="160"/>
      <c r="I6" s="160"/>
      <c r="J6" s="544" t="s">
        <v>845</v>
      </c>
      <c r="K6" s="547" t="s">
        <v>313</v>
      </c>
      <c r="L6" s="543" t="s">
        <v>314</v>
      </c>
      <c r="M6" s="159"/>
      <c r="N6" s="159"/>
    </row>
    <row r="7" spans="1:14" x14ac:dyDescent="0.3">
      <c r="A7" s="162"/>
      <c r="B7" s="163"/>
      <c r="C7" s="164" t="s">
        <v>315</v>
      </c>
      <c r="D7" s="164" t="s">
        <v>316</v>
      </c>
      <c r="E7" s="543"/>
      <c r="F7" s="164" t="s">
        <v>271</v>
      </c>
      <c r="G7" s="164" t="s">
        <v>280</v>
      </c>
      <c r="H7" s="165" t="s">
        <v>387</v>
      </c>
      <c r="I7" s="165" t="s">
        <v>844</v>
      </c>
      <c r="J7" s="545"/>
      <c r="K7" s="547"/>
      <c r="L7" s="543"/>
      <c r="M7" s="159"/>
      <c r="N7" s="159"/>
    </row>
    <row r="8" spans="1:14" x14ac:dyDescent="0.3">
      <c r="A8" s="166"/>
      <c r="B8" s="167"/>
      <c r="C8" s="168" t="s">
        <v>317</v>
      </c>
      <c r="D8" s="169"/>
      <c r="E8" s="543"/>
      <c r="F8" s="168"/>
      <c r="G8" s="168"/>
      <c r="H8" s="170"/>
      <c r="I8" s="170"/>
      <c r="J8" s="546"/>
      <c r="K8" s="547"/>
      <c r="L8" s="543"/>
      <c r="M8" s="159"/>
      <c r="N8" s="159"/>
    </row>
    <row r="9" spans="1:14" x14ac:dyDescent="0.3">
      <c r="A9" s="171" t="s">
        <v>291</v>
      </c>
      <c r="B9" s="172" t="s">
        <v>292</v>
      </c>
      <c r="C9" s="172" t="s">
        <v>293</v>
      </c>
      <c r="D9" s="172" t="s">
        <v>294</v>
      </c>
      <c r="E9" s="172" t="s">
        <v>295</v>
      </c>
      <c r="F9" s="172" t="s">
        <v>318</v>
      </c>
      <c r="G9" s="172" t="s">
        <v>319</v>
      </c>
      <c r="H9" s="172" t="s">
        <v>320</v>
      </c>
      <c r="I9" s="172" t="s">
        <v>321</v>
      </c>
      <c r="J9" s="172" t="s">
        <v>322</v>
      </c>
      <c r="K9" s="173" t="s">
        <v>323</v>
      </c>
      <c r="L9" s="174" t="s">
        <v>324</v>
      </c>
      <c r="M9" s="159"/>
      <c r="N9" s="159"/>
    </row>
    <row r="10" spans="1:14" x14ac:dyDescent="0.3">
      <c r="A10" s="160" t="s">
        <v>291</v>
      </c>
      <c r="B10" s="175" t="s">
        <v>325</v>
      </c>
      <c r="C10" s="176"/>
      <c r="D10" s="177"/>
      <c r="E10" s="178"/>
      <c r="F10" s="178"/>
      <c r="G10" s="178"/>
      <c r="H10" s="178"/>
      <c r="I10" s="178"/>
      <c r="J10" s="178"/>
      <c r="K10" s="178"/>
      <c r="L10" s="179"/>
      <c r="M10" s="159"/>
      <c r="N10" s="159"/>
    </row>
    <row r="11" spans="1:14" x14ac:dyDescent="0.3">
      <c r="A11" s="162"/>
      <c r="B11" s="180" t="s">
        <v>326</v>
      </c>
      <c r="C11" s="181"/>
      <c r="D11" s="182"/>
      <c r="E11" s="182"/>
      <c r="F11" s="182"/>
      <c r="G11" s="182"/>
      <c r="H11" s="182"/>
      <c r="I11" s="182"/>
      <c r="J11" s="182"/>
      <c r="K11" s="183"/>
      <c r="L11" s="179"/>
      <c r="M11" s="159"/>
      <c r="N11" s="159"/>
    </row>
    <row r="12" spans="1:14" x14ac:dyDescent="0.3">
      <c r="A12" s="184"/>
      <c r="B12" s="185"/>
      <c r="C12" s="185"/>
      <c r="D12" s="185"/>
      <c r="E12" s="185"/>
      <c r="F12" s="185"/>
      <c r="G12" s="185"/>
      <c r="H12" s="185"/>
      <c r="I12" s="185"/>
      <c r="J12" s="185"/>
      <c r="K12" s="186"/>
      <c r="L12" s="179"/>
      <c r="M12" s="159"/>
      <c r="N12" s="159"/>
    </row>
    <row r="13" spans="1:14" x14ac:dyDescent="0.3">
      <c r="A13" s="160" t="s">
        <v>292</v>
      </c>
      <c r="B13" s="187" t="s">
        <v>327</v>
      </c>
      <c r="C13" s="176"/>
      <c r="D13" s="188"/>
      <c r="E13" s="188"/>
      <c r="F13" s="188"/>
      <c r="G13" s="188"/>
      <c r="H13" s="188"/>
      <c r="I13" s="188"/>
      <c r="J13" s="188"/>
      <c r="K13" s="189"/>
      <c r="L13" s="179"/>
      <c r="M13" s="159"/>
      <c r="N13" s="159"/>
    </row>
    <row r="14" spans="1:14" x14ac:dyDescent="0.3">
      <c r="A14" s="162"/>
      <c r="B14" s="190" t="s">
        <v>328</v>
      </c>
      <c r="C14" s="181"/>
      <c r="D14" s="191">
        <f>D17+D20+D22+D24</f>
        <v>0</v>
      </c>
      <c r="E14" s="191">
        <f>E17+E20+E22+E24</f>
        <v>0</v>
      </c>
      <c r="F14" s="191">
        <f>F17+F20+F22+F24</f>
        <v>0</v>
      </c>
      <c r="G14" s="191">
        <f>G17+G20+G22+G24</f>
        <v>0</v>
      </c>
      <c r="H14" s="191">
        <f>H17+H20+H22+H24</f>
        <v>0</v>
      </c>
      <c r="I14" s="191"/>
      <c r="J14" s="191">
        <f>J17+J20+J22+J24</f>
        <v>0</v>
      </c>
      <c r="K14" s="191">
        <f>K17+K20+K22+K24</f>
        <v>0</v>
      </c>
      <c r="L14" s="191">
        <f>L17+L20+L22+L24</f>
        <v>0</v>
      </c>
      <c r="M14" s="159"/>
      <c r="N14" s="159"/>
    </row>
    <row r="15" spans="1:14" x14ac:dyDescent="0.3">
      <c r="A15" s="184"/>
      <c r="B15" s="192"/>
      <c r="C15" s="193"/>
      <c r="D15" s="194"/>
      <c r="E15" s="194"/>
      <c r="F15" s="194"/>
      <c r="G15" s="194"/>
      <c r="H15" s="194"/>
      <c r="I15" s="194"/>
      <c r="J15" s="191"/>
      <c r="K15" s="195"/>
      <c r="L15" s="196"/>
      <c r="M15" s="159"/>
      <c r="N15" s="159"/>
    </row>
    <row r="16" spans="1:14" x14ac:dyDescent="0.3">
      <c r="A16" s="184"/>
      <c r="B16" s="192"/>
      <c r="C16" s="193"/>
      <c r="D16" s="194"/>
      <c r="E16" s="194"/>
      <c r="F16" s="194"/>
      <c r="G16" s="194"/>
      <c r="H16" s="194"/>
      <c r="I16" s="194"/>
      <c r="J16" s="197"/>
      <c r="K16" s="198"/>
      <c r="L16" s="196"/>
      <c r="M16" s="159"/>
      <c r="N16" s="159"/>
    </row>
    <row r="17" spans="1:14" x14ac:dyDescent="0.3">
      <c r="A17" s="171" t="s">
        <v>320</v>
      </c>
      <c r="B17" s="199" t="s">
        <v>329</v>
      </c>
      <c r="C17" s="174"/>
      <c r="D17" s="200">
        <f>SUM(D15:D15)</f>
        <v>0</v>
      </c>
      <c r="E17" s="200">
        <f>SUM(E15:E15)</f>
        <v>0</v>
      </c>
      <c r="F17" s="200">
        <f t="shared" ref="F17:L17" si="0">SUM(F15:F16)</f>
        <v>0</v>
      </c>
      <c r="G17" s="200">
        <f t="shared" si="0"/>
        <v>0</v>
      </c>
      <c r="H17" s="200">
        <f t="shared" si="0"/>
        <v>0</v>
      </c>
      <c r="I17" s="200">
        <f t="shared" si="0"/>
        <v>0</v>
      </c>
      <c r="J17" s="200">
        <f t="shared" si="0"/>
        <v>0</v>
      </c>
      <c r="K17" s="200">
        <f t="shared" si="0"/>
        <v>0</v>
      </c>
      <c r="L17" s="200">
        <f t="shared" si="0"/>
        <v>0</v>
      </c>
      <c r="M17" s="201"/>
      <c r="N17" s="201"/>
    </row>
    <row r="18" spans="1:14" x14ac:dyDescent="0.3">
      <c r="A18" s="184"/>
      <c r="B18" s="192"/>
      <c r="C18" s="202"/>
      <c r="D18" s="194"/>
      <c r="E18" s="194"/>
      <c r="F18" s="194"/>
      <c r="G18" s="194"/>
      <c r="H18" s="194"/>
      <c r="I18" s="194"/>
      <c r="J18" s="191"/>
      <c r="K18" s="195"/>
      <c r="L18" s="196"/>
      <c r="M18" s="201"/>
      <c r="N18" s="201"/>
    </row>
    <row r="19" spans="1:14" x14ac:dyDescent="0.3">
      <c r="A19" s="184"/>
      <c r="B19" s="192"/>
      <c r="C19" s="202"/>
      <c r="D19" s="194"/>
      <c r="E19" s="194"/>
      <c r="F19" s="194"/>
      <c r="G19" s="194"/>
      <c r="H19" s="194"/>
      <c r="I19" s="194"/>
      <c r="J19" s="197"/>
      <c r="K19" s="198"/>
      <c r="L19" s="200"/>
      <c r="M19" s="201"/>
      <c r="N19" s="201"/>
    </row>
    <row r="20" spans="1:14" x14ac:dyDescent="0.3">
      <c r="A20" s="171">
        <v>14</v>
      </c>
      <c r="B20" s="199" t="s">
        <v>330</v>
      </c>
      <c r="C20" s="174"/>
      <c r="D20" s="200">
        <f t="shared" ref="D20:L20" si="1">SUM(D18:D19)</f>
        <v>0</v>
      </c>
      <c r="E20" s="200">
        <f t="shared" si="1"/>
        <v>0</v>
      </c>
      <c r="F20" s="200">
        <f t="shared" si="1"/>
        <v>0</v>
      </c>
      <c r="G20" s="200">
        <f t="shared" si="1"/>
        <v>0</v>
      </c>
      <c r="H20" s="200">
        <f t="shared" si="1"/>
        <v>0</v>
      </c>
      <c r="I20" s="200">
        <f t="shared" si="1"/>
        <v>0</v>
      </c>
      <c r="J20" s="200">
        <f t="shared" si="1"/>
        <v>0</v>
      </c>
      <c r="K20" s="200">
        <f t="shared" si="1"/>
        <v>0</v>
      </c>
      <c r="L20" s="200">
        <f t="shared" si="1"/>
        <v>0</v>
      </c>
      <c r="M20" s="201"/>
      <c r="N20" s="201"/>
    </row>
    <row r="21" spans="1:14" x14ac:dyDescent="0.3">
      <c r="A21" s="184"/>
      <c r="B21" s="192"/>
      <c r="C21" s="202"/>
      <c r="D21" s="194"/>
      <c r="E21" s="194"/>
      <c r="F21" s="194"/>
      <c r="G21" s="194"/>
      <c r="H21" s="194"/>
      <c r="I21" s="194"/>
      <c r="J21" s="191"/>
      <c r="K21" s="198"/>
      <c r="L21" s="194"/>
      <c r="M21" s="201"/>
      <c r="N21" s="201"/>
    </row>
    <row r="22" spans="1:14" ht="31.2" x14ac:dyDescent="0.3">
      <c r="A22" s="171">
        <v>16</v>
      </c>
      <c r="B22" s="199" t="s">
        <v>331</v>
      </c>
      <c r="C22" s="174"/>
      <c r="D22" s="200">
        <f t="shared" ref="D22:L22" si="2">SUM(D21)</f>
        <v>0</v>
      </c>
      <c r="E22" s="200">
        <f t="shared" si="2"/>
        <v>0</v>
      </c>
      <c r="F22" s="200">
        <f t="shared" si="2"/>
        <v>0</v>
      </c>
      <c r="G22" s="200">
        <f t="shared" si="2"/>
        <v>0</v>
      </c>
      <c r="H22" s="200">
        <f t="shared" si="2"/>
        <v>0</v>
      </c>
      <c r="I22" s="200"/>
      <c r="J22" s="200">
        <f t="shared" si="2"/>
        <v>0</v>
      </c>
      <c r="K22" s="200">
        <f t="shared" si="2"/>
        <v>0</v>
      </c>
      <c r="L22" s="200">
        <f t="shared" si="2"/>
        <v>0</v>
      </c>
      <c r="M22" s="201"/>
      <c r="N22" s="201"/>
    </row>
    <row r="23" spans="1:14" x14ac:dyDescent="0.3">
      <c r="A23" s="184"/>
      <c r="B23" s="192"/>
      <c r="C23" s="202"/>
      <c r="D23" s="194"/>
      <c r="E23" s="194"/>
      <c r="F23" s="194"/>
      <c r="G23" s="194"/>
      <c r="H23" s="194"/>
      <c r="I23" s="194"/>
      <c r="J23" s="191"/>
      <c r="K23" s="198"/>
      <c r="L23" s="194"/>
      <c r="M23" s="201"/>
      <c r="N23" s="201"/>
    </row>
    <row r="24" spans="1:14" ht="31.2" x14ac:dyDescent="0.3">
      <c r="A24" s="171">
        <v>18</v>
      </c>
      <c r="B24" s="199" t="s">
        <v>332</v>
      </c>
      <c r="C24" s="174"/>
      <c r="D24" s="200">
        <f t="shared" ref="D24:L24" si="3">SUM(D23)</f>
        <v>0</v>
      </c>
      <c r="E24" s="200">
        <f t="shared" si="3"/>
        <v>0</v>
      </c>
      <c r="F24" s="200">
        <f t="shared" si="3"/>
        <v>0</v>
      </c>
      <c r="G24" s="200">
        <f t="shared" si="3"/>
        <v>0</v>
      </c>
      <c r="H24" s="200">
        <f t="shared" si="3"/>
        <v>0</v>
      </c>
      <c r="I24" s="200"/>
      <c r="J24" s="200">
        <f t="shared" si="3"/>
        <v>0</v>
      </c>
      <c r="K24" s="200">
        <f t="shared" si="3"/>
        <v>0</v>
      </c>
      <c r="L24" s="200">
        <f t="shared" si="3"/>
        <v>0</v>
      </c>
      <c r="M24" s="201"/>
      <c r="N24" s="201"/>
    </row>
    <row r="25" spans="1:14" x14ac:dyDescent="0.3">
      <c r="A25" s="171" t="s">
        <v>291</v>
      </c>
      <c r="B25" s="172" t="s">
        <v>292</v>
      </c>
      <c r="C25" s="172" t="s">
        <v>293</v>
      </c>
      <c r="D25" s="172" t="s">
        <v>294</v>
      </c>
      <c r="E25" s="172" t="s">
        <v>295</v>
      </c>
      <c r="F25" s="172" t="s">
        <v>318</v>
      </c>
      <c r="G25" s="172" t="s">
        <v>319</v>
      </c>
      <c r="H25" s="172" t="s">
        <v>320</v>
      </c>
      <c r="I25" s="172" t="s">
        <v>321</v>
      </c>
      <c r="J25" s="172" t="s">
        <v>322</v>
      </c>
      <c r="K25" s="173" t="s">
        <v>323</v>
      </c>
      <c r="L25" s="174" t="s">
        <v>324</v>
      </c>
      <c r="M25" s="159"/>
      <c r="N25" s="159"/>
    </row>
    <row r="26" spans="1:14" x14ac:dyDescent="0.3">
      <c r="A26" s="184">
        <v>19</v>
      </c>
      <c r="B26" s="203" t="s">
        <v>333</v>
      </c>
      <c r="C26" s="204"/>
      <c r="D26" s="191">
        <f t="shared" ref="D26:L26" si="4">SUM(D27:D27)</f>
        <v>0</v>
      </c>
      <c r="E26" s="191">
        <f t="shared" si="4"/>
        <v>0</v>
      </c>
      <c r="F26" s="191">
        <f t="shared" si="4"/>
        <v>0</v>
      </c>
      <c r="G26" s="191">
        <f t="shared" si="4"/>
        <v>0</v>
      </c>
      <c r="H26" s="191">
        <f t="shared" si="4"/>
        <v>0</v>
      </c>
      <c r="I26" s="191">
        <f t="shared" si="4"/>
        <v>0</v>
      </c>
      <c r="J26" s="191">
        <f t="shared" si="4"/>
        <v>0</v>
      </c>
      <c r="K26" s="191">
        <f t="shared" si="4"/>
        <v>0</v>
      </c>
      <c r="L26" s="191">
        <f t="shared" si="4"/>
        <v>0</v>
      </c>
      <c r="M26" s="159"/>
      <c r="N26" s="159"/>
    </row>
    <row r="27" spans="1:14" x14ac:dyDescent="0.3">
      <c r="A27" s="184">
        <v>20</v>
      </c>
      <c r="B27" s="205"/>
      <c r="C27" s="206"/>
      <c r="D27" s="207"/>
      <c r="E27" s="207"/>
      <c r="F27" s="208"/>
      <c r="G27" s="208"/>
      <c r="H27" s="208"/>
      <c r="I27" s="208"/>
      <c r="J27" s="197"/>
      <c r="K27" s="198"/>
      <c r="L27" s="194"/>
      <c r="M27" s="159"/>
      <c r="N27" s="159"/>
    </row>
    <row r="28" spans="1:14" x14ac:dyDescent="0.3">
      <c r="A28" s="184"/>
      <c r="B28" s="209"/>
      <c r="C28" s="210"/>
      <c r="D28" s="197"/>
      <c r="E28" s="197"/>
      <c r="F28" s="197"/>
      <c r="G28" s="197"/>
      <c r="H28" s="197"/>
      <c r="I28" s="197"/>
      <c r="J28" s="197"/>
      <c r="K28" s="198">
        <f>G28+H28+J28+I28</f>
        <v>0</v>
      </c>
      <c r="L28" s="194">
        <f>D28+E28+F28+K28</f>
        <v>0</v>
      </c>
      <c r="M28" s="159"/>
      <c r="N28" s="159"/>
    </row>
    <row r="29" spans="1:14" x14ac:dyDescent="0.3">
      <c r="A29" s="171"/>
      <c r="B29" s="203" t="s">
        <v>334</v>
      </c>
      <c r="C29" s="204"/>
      <c r="D29" s="200">
        <f t="shared" ref="D29:L29" si="5">D26+D14</f>
        <v>0</v>
      </c>
      <c r="E29" s="200">
        <f t="shared" si="5"/>
        <v>0</v>
      </c>
      <c r="F29" s="200">
        <f t="shared" si="5"/>
        <v>0</v>
      </c>
      <c r="G29" s="200">
        <f t="shared" si="5"/>
        <v>0</v>
      </c>
      <c r="H29" s="200">
        <f t="shared" si="5"/>
        <v>0</v>
      </c>
      <c r="I29" s="200">
        <f t="shared" si="5"/>
        <v>0</v>
      </c>
      <c r="J29" s="200">
        <f t="shared" si="5"/>
        <v>0</v>
      </c>
      <c r="K29" s="200">
        <f t="shared" si="5"/>
        <v>0</v>
      </c>
      <c r="L29" s="200">
        <f t="shared" si="5"/>
        <v>0</v>
      </c>
      <c r="M29" s="159"/>
      <c r="N29" s="159"/>
    </row>
  </sheetData>
  <mergeCells count="6">
    <mergeCell ref="A3:L3"/>
    <mergeCell ref="A4:L4"/>
    <mergeCell ref="E6:E8"/>
    <mergeCell ref="J6:J8"/>
    <mergeCell ref="K6:K8"/>
    <mergeCell ref="L6:L8"/>
  </mergeCells>
  <pageMargins left="0.7" right="0.7" top="0.75" bottom="0.75" header="0.3" footer="0.3"/>
  <pageSetup paperSize="9" scale="81" orientation="landscape" r:id="rId1"/>
  <headerFooter>
    <oddHeader>&amp;L&amp;"Times New Roman,Normál"&amp;12Pécsely Község Önkormányzata&amp;C&amp;"Times New Roman,Normál"&amp;12 11. melléklet
az önkormányzat 2019. évi költségvetési gazdálkodási beszámolójáról szóló
9/2020. (VII. 07.) önkormányzati rendeletéhez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H39"/>
  <sheetViews>
    <sheetView view="pageLayout" zoomScaleNormal="100" workbookViewId="0">
      <selection activeCell="A3" sqref="A3:H3"/>
    </sheetView>
  </sheetViews>
  <sheetFormatPr defaultColWidth="9.109375" defaultRowHeight="15.6" x14ac:dyDescent="0.3"/>
  <cols>
    <col min="1" max="1" width="13.33203125" style="211" customWidth="1"/>
    <col min="2" max="2" width="31.109375" style="211" customWidth="1"/>
    <col min="3" max="3" width="11.5546875" style="211" customWidth="1"/>
    <col min="4" max="16384" width="9.109375" style="211"/>
  </cols>
  <sheetData>
    <row r="3" spans="1:8" x14ac:dyDescent="0.3">
      <c r="A3" s="548" t="s">
        <v>345</v>
      </c>
      <c r="B3" s="548"/>
      <c r="C3" s="548"/>
      <c r="D3" s="548"/>
      <c r="E3" s="548"/>
      <c r="F3" s="548"/>
      <c r="G3" s="548"/>
      <c r="H3" s="548"/>
    </row>
    <row r="4" spans="1:8" x14ac:dyDescent="0.3">
      <c r="A4" s="548" t="s">
        <v>346</v>
      </c>
      <c r="B4" s="548"/>
      <c r="C4" s="548"/>
      <c r="D4" s="548"/>
      <c r="E4" s="548"/>
      <c r="F4" s="548"/>
      <c r="G4" s="548"/>
      <c r="H4" s="548"/>
    </row>
    <row r="5" spans="1:8" x14ac:dyDescent="0.3">
      <c r="A5" s="223"/>
      <c r="B5" s="223"/>
      <c r="C5" s="223"/>
      <c r="D5" s="223"/>
      <c r="E5" s="223"/>
      <c r="F5" s="223"/>
      <c r="G5" s="223"/>
      <c r="H5" s="223"/>
    </row>
    <row r="7" spans="1:8" x14ac:dyDescent="0.3">
      <c r="A7" s="352" t="s">
        <v>281</v>
      </c>
      <c r="B7" s="352"/>
      <c r="C7" s="224" t="s">
        <v>347</v>
      </c>
      <c r="D7" s="352" t="s">
        <v>348</v>
      </c>
      <c r="E7" s="549" t="s">
        <v>386</v>
      </c>
      <c r="F7" s="549"/>
      <c r="G7" s="549"/>
      <c r="H7" s="549"/>
    </row>
    <row r="8" spans="1:8" ht="31.2" x14ac:dyDescent="0.3">
      <c r="A8" s="225"/>
      <c r="B8" s="226" t="s">
        <v>349</v>
      </c>
      <c r="C8" s="227" t="s">
        <v>350</v>
      </c>
      <c r="D8" s="226" t="s">
        <v>350</v>
      </c>
      <c r="E8" s="226" t="s">
        <v>269</v>
      </c>
      <c r="F8" s="227" t="s">
        <v>270</v>
      </c>
      <c r="G8" s="227" t="s">
        <v>271</v>
      </c>
      <c r="H8" s="228" t="s">
        <v>351</v>
      </c>
    </row>
    <row r="9" spans="1:8" x14ac:dyDescent="0.3">
      <c r="A9" s="229"/>
      <c r="B9" s="229"/>
      <c r="C9" s="230"/>
      <c r="D9" s="229"/>
      <c r="E9" s="229"/>
      <c r="F9" s="231"/>
      <c r="G9" s="231"/>
      <c r="H9" s="229"/>
    </row>
    <row r="10" spans="1:8" x14ac:dyDescent="0.3">
      <c r="A10" s="226" t="s">
        <v>291</v>
      </c>
      <c r="B10" s="226" t="s">
        <v>292</v>
      </c>
      <c r="C10" s="227" t="s">
        <v>293</v>
      </c>
      <c r="D10" s="227" t="s">
        <v>294</v>
      </c>
      <c r="E10" s="227" t="s">
        <v>295</v>
      </c>
      <c r="F10" s="227" t="s">
        <v>318</v>
      </c>
      <c r="G10" s="227" t="s">
        <v>319</v>
      </c>
      <c r="H10" s="227" t="s">
        <v>320</v>
      </c>
    </row>
    <row r="11" spans="1:8" x14ac:dyDescent="0.3">
      <c r="A11" s="232"/>
      <c r="B11" s="232" t="s">
        <v>352</v>
      </c>
      <c r="C11" s="232"/>
      <c r="D11" s="232"/>
      <c r="E11" s="232"/>
      <c r="F11" s="232"/>
      <c r="G11" s="232"/>
      <c r="H11" s="232"/>
    </row>
    <row r="12" spans="1:8" ht="31.2" x14ac:dyDescent="0.3">
      <c r="A12" s="232" t="s">
        <v>291</v>
      </c>
      <c r="B12" s="233" t="s">
        <v>353</v>
      </c>
      <c r="C12" s="234"/>
      <c r="D12" s="234"/>
      <c r="E12" s="235"/>
      <c r="F12" s="235"/>
      <c r="G12" s="235"/>
      <c r="H12" s="235"/>
    </row>
    <row r="13" spans="1:8" x14ac:dyDescent="0.3">
      <c r="A13" s="236" t="s">
        <v>292</v>
      </c>
      <c r="B13" s="237"/>
      <c r="C13" s="237"/>
      <c r="D13" s="237"/>
      <c r="E13" s="237"/>
      <c r="F13" s="237"/>
      <c r="G13" s="237"/>
      <c r="H13" s="237"/>
    </row>
    <row r="14" spans="1:8" x14ac:dyDescent="0.3">
      <c r="A14" s="232" t="s">
        <v>293</v>
      </c>
      <c r="B14" s="238" t="s">
        <v>354</v>
      </c>
      <c r="C14" s="235"/>
      <c r="D14" s="235"/>
      <c r="E14" s="235"/>
      <c r="F14" s="235"/>
      <c r="G14" s="235"/>
      <c r="H14" s="235"/>
    </row>
    <row r="15" spans="1:8" x14ac:dyDescent="0.3">
      <c r="A15" s="232" t="s">
        <v>294</v>
      </c>
      <c r="B15" s="235"/>
      <c r="C15" s="235"/>
      <c r="D15" s="235"/>
      <c r="E15" s="235"/>
      <c r="F15" s="235"/>
      <c r="G15" s="235"/>
      <c r="H15" s="235"/>
    </row>
    <row r="16" spans="1:8" x14ac:dyDescent="0.3">
      <c r="A16" s="352" t="s">
        <v>295</v>
      </c>
      <c r="B16" s="238" t="s">
        <v>355</v>
      </c>
      <c r="C16" s="239"/>
      <c r="D16" s="239"/>
      <c r="E16" s="239"/>
      <c r="F16" s="239"/>
      <c r="G16" s="239"/>
      <c r="H16" s="239"/>
    </row>
    <row r="17" spans="1:8" ht="31.2" x14ac:dyDescent="0.3">
      <c r="A17" s="232" t="s">
        <v>318</v>
      </c>
      <c r="B17" s="233" t="s">
        <v>356</v>
      </c>
      <c r="C17" s="234"/>
      <c r="D17" s="234"/>
      <c r="E17" s="240"/>
      <c r="F17" s="240"/>
      <c r="G17" s="240"/>
      <c r="H17" s="240"/>
    </row>
    <row r="18" spans="1:8" x14ac:dyDescent="0.3">
      <c r="A18" s="236" t="s">
        <v>319</v>
      </c>
      <c r="B18" s="237"/>
      <c r="C18" s="237"/>
      <c r="D18" s="237"/>
      <c r="E18" s="241"/>
      <c r="F18" s="241"/>
      <c r="G18" s="241"/>
      <c r="H18" s="241"/>
    </row>
    <row r="19" spans="1:8" x14ac:dyDescent="0.3">
      <c r="A19" s="232" t="s">
        <v>320</v>
      </c>
      <c r="B19" s="238" t="s">
        <v>357</v>
      </c>
      <c r="C19" s="235"/>
      <c r="D19" s="235"/>
      <c r="E19" s="240"/>
      <c r="F19" s="240"/>
      <c r="G19" s="240"/>
      <c r="H19" s="240"/>
    </row>
    <row r="20" spans="1:8" x14ac:dyDescent="0.3">
      <c r="A20" s="232" t="s">
        <v>321</v>
      </c>
      <c r="B20" s="237"/>
      <c r="C20" s="237"/>
      <c r="D20" s="237"/>
      <c r="E20" s="242"/>
      <c r="F20" s="242"/>
      <c r="G20" s="242"/>
      <c r="H20" s="242"/>
    </row>
    <row r="21" spans="1:8" x14ac:dyDescent="0.3">
      <c r="A21" s="352" t="s">
        <v>322</v>
      </c>
      <c r="B21" s="243" t="s">
        <v>358</v>
      </c>
      <c r="C21" s="239"/>
      <c r="D21" s="239"/>
      <c r="E21" s="244"/>
      <c r="F21" s="244"/>
      <c r="G21" s="244"/>
      <c r="H21" s="244"/>
    </row>
    <row r="22" spans="1:8" x14ac:dyDescent="0.3">
      <c r="A22" s="232" t="s">
        <v>323</v>
      </c>
      <c r="B22" s="245" t="s">
        <v>359</v>
      </c>
      <c r="C22" s="234"/>
      <c r="D22" s="234"/>
      <c r="E22" s="240"/>
      <c r="F22" s="240"/>
      <c r="G22" s="240"/>
      <c r="H22" s="240"/>
    </row>
    <row r="23" spans="1:8" x14ac:dyDescent="0.3">
      <c r="A23" s="232" t="s">
        <v>324</v>
      </c>
      <c r="B23" s="232" t="s">
        <v>360</v>
      </c>
      <c r="C23" s="232"/>
      <c r="D23" s="232"/>
      <c r="E23" s="232"/>
      <c r="F23" s="232"/>
      <c r="G23" s="232"/>
      <c r="H23" s="232"/>
    </row>
    <row r="24" spans="1:8" ht="31.2" x14ac:dyDescent="0.3">
      <c r="A24" s="232" t="s">
        <v>361</v>
      </c>
      <c r="B24" s="233" t="s">
        <v>353</v>
      </c>
      <c r="C24" s="234"/>
      <c r="D24" s="234"/>
      <c r="E24" s="235"/>
      <c r="F24" s="235"/>
      <c r="G24" s="235"/>
      <c r="H24" s="235"/>
    </row>
    <row r="25" spans="1:8" x14ac:dyDescent="0.3">
      <c r="A25" s="236" t="s">
        <v>362</v>
      </c>
      <c r="B25" s="237"/>
      <c r="C25" s="237"/>
      <c r="D25" s="237"/>
      <c r="E25" s="237"/>
      <c r="F25" s="237"/>
      <c r="G25" s="237"/>
      <c r="H25" s="237"/>
    </row>
    <row r="26" spans="1:8" x14ac:dyDescent="0.3">
      <c r="A26" s="232" t="s">
        <v>363</v>
      </c>
      <c r="B26" s="238" t="s">
        <v>354</v>
      </c>
      <c r="C26" s="235"/>
      <c r="D26" s="235"/>
      <c r="E26" s="235"/>
      <c r="F26" s="235"/>
      <c r="G26" s="235"/>
      <c r="H26" s="235"/>
    </row>
    <row r="27" spans="1:8" x14ac:dyDescent="0.3">
      <c r="A27" s="232" t="s">
        <v>364</v>
      </c>
      <c r="B27" s="235"/>
      <c r="C27" s="235"/>
      <c r="D27" s="235"/>
      <c r="E27" s="235"/>
      <c r="F27" s="235"/>
      <c r="G27" s="235"/>
      <c r="H27" s="235"/>
    </row>
    <row r="28" spans="1:8" x14ac:dyDescent="0.3">
      <c r="A28" s="352" t="s">
        <v>365</v>
      </c>
      <c r="B28" s="238" t="s">
        <v>355</v>
      </c>
      <c r="C28" s="239"/>
      <c r="D28" s="239"/>
      <c r="E28" s="239"/>
      <c r="F28" s="239"/>
      <c r="G28" s="239"/>
      <c r="H28" s="239"/>
    </row>
    <row r="29" spans="1:8" ht="31.2" x14ac:dyDescent="0.3">
      <c r="A29" s="232" t="s">
        <v>366</v>
      </c>
      <c r="B29" s="233" t="s">
        <v>356</v>
      </c>
      <c r="C29" s="234"/>
      <c r="D29" s="234"/>
      <c r="E29" s="240"/>
      <c r="F29" s="240"/>
      <c r="G29" s="240"/>
      <c r="H29" s="240"/>
    </row>
    <row r="30" spans="1:8" x14ac:dyDescent="0.3">
      <c r="A30" s="236" t="s">
        <v>367</v>
      </c>
      <c r="B30" s="237"/>
      <c r="C30" s="237"/>
      <c r="D30" s="237"/>
      <c r="E30" s="241"/>
      <c r="F30" s="241"/>
      <c r="G30" s="241"/>
      <c r="H30" s="241"/>
    </row>
    <row r="31" spans="1:8" x14ac:dyDescent="0.3">
      <c r="A31" s="232" t="s">
        <v>368</v>
      </c>
      <c r="B31" s="235"/>
      <c r="C31" s="235"/>
      <c r="D31" s="235"/>
      <c r="E31" s="242"/>
      <c r="F31" s="242"/>
      <c r="G31" s="242"/>
      <c r="H31" s="242"/>
    </row>
    <row r="32" spans="1:8" x14ac:dyDescent="0.3">
      <c r="A32" s="232" t="s">
        <v>369</v>
      </c>
      <c r="B32" s="235"/>
      <c r="C32" s="235"/>
      <c r="D32" s="235"/>
      <c r="E32" s="242"/>
      <c r="F32" s="242"/>
      <c r="G32" s="242"/>
      <c r="H32" s="242"/>
    </row>
    <row r="33" spans="1:8" x14ac:dyDescent="0.3">
      <c r="A33" s="232" t="s">
        <v>370</v>
      </c>
      <c r="B33" s="238" t="s">
        <v>354</v>
      </c>
      <c r="C33" s="235"/>
      <c r="D33" s="235"/>
      <c r="E33" s="242"/>
      <c r="F33" s="242"/>
      <c r="G33" s="242"/>
      <c r="H33" s="242"/>
    </row>
    <row r="34" spans="1:8" x14ac:dyDescent="0.3">
      <c r="A34" s="232" t="s">
        <v>371</v>
      </c>
      <c r="B34" s="235"/>
      <c r="C34" s="235"/>
      <c r="D34" s="235"/>
      <c r="E34" s="242"/>
      <c r="F34" s="242"/>
      <c r="G34" s="242"/>
      <c r="H34" s="242"/>
    </row>
    <row r="35" spans="1:8" x14ac:dyDescent="0.3">
      <c r="A35" s="232" t="s">
        <v>372</v>
      </c>
      <c r="B35" s="235"/>
      <c r="C35" s="235"/>
      <c r="D35" s="235"/>
      <c r="E35" s="242"/>
      <c r="F35" s="242"/>
      <c r="G35" s="242"/>
      <c r="H35" s="242"/>
    </row>
    <row r="36" spans="1:8" x14ac:dyDescent="0.3">
      <c r="A36" s="232" t="s">
        <v>373</v>
      </c>
      <c r="B36" s="218"/>
      <c r="C36" s="235"/>
      <c r="D36" s="235"/>
      <c r="E36" s="242"/>
      <c r="F36" s="242"/>
      <c r="G36" s="242"/>
      <c r="H36" s="242"/>
    </row>
    <row r="37" spans="1:8" x14ac:dyDescent="0.3">
      <c r="A37" s="352" t="s">
        <v>374</v>
      </c>
      <c r="B37" s="243" t="s">
        <v>355</v>
      </c>
      <c r="C37" s="239"/>
      <c r="D37" s="239"/>
      <c r="E37" s="246"/>
      <c r="F37" s="246"/>
      <c r="G37" s="246"/>
      <c r="H37" s="246"/>
    </row>
    <row r="38" spans="1:8" x14ac:dyDescent="0.3">
      <c r="A38" s="232" t="s">
        <v>375</v>
      </c>
      <c r="B38" s="245" t="s">
        <v>376</v>
      </c>
      <c r="C38" s="234"/>
      <c r="D38" s="234"/>
      <c r="E38" s="240"/>
      <c r="F38" s="240"/>
      <c r="G38" s="240"/>
      <c r="H38" s="240"/>
    </row>
    <row r="39" spans="1:8" x14ac:dyDescent="0.3">
      <c r="A39" s="232" t="s">
        <v>377</v>
      </c>
      <c r="B39" s="245" t="s">
        <v>378</v>
      </c>
      <c r="C39" s="235"/>
      <c r="D39" s="235"/>
      <c r="E39" s="240">
        <f>E22+E38</f>
        <v>0</v>
      </c>
      <c r="F39" s="240">
        <f>F22+F38</f>
        <v>0</v>
      </c>
      <c r="G39" s="240">
        <f>G22+G38</f>
        <v>0</v>
      </c>
      <c r="H39" s="240">
        <f>H22+H38</f>
        <v>0</v>
      </c>
    </row>
  </sheetData>
  <mergeCells count="3">
    <mergeCell ref="A3:H3"/>
    <mergeCell ref="A4:H4"/>
    <mergeCell ref="E7:H7"/>
  </mergeCells>
  <pageMargins left="0.70866141732283472" right="0.70866141732283472" top="0.94488188976377963" bottom="0.74803149606299213" header="0.31496062992125984" footer="0.31496062992125984"/>
  <pageSetup paperSize="9" scale="87" orientation="portrait" r:id="rId1"/>
  <headerFooter>
    <oddHeader>&amp;L&amp;"Times New Roman,Normál"&amp;12Pécsely Község Önkormányzata&amp;C&amp;"Times New Roman,Normál"&amp;12 
12. melléklet
az önkormányzat 2019. évi költségvetési gazdálkodási beszámolójáról szóló
9/2020. (VII. 07.) önkormányzati rendeletéhez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A2:G29"/>
  <sheetViews>
    <sheetView view="pageLayout" zoomScaleNormal="100" workbookViewId="0">
      <selection activeCell="A2" sqref="A2:E3"/>
    </sheetView>
  </sheetViews>
  <sheetFormatPr defaultColWidth="9.109375" defaultRowHeight="15.6" x14ac:dyDescent="0.3"/>
  <cols>
    <col min="1" max="1" width="9.109375" style="130" customWidth="1"/>
    <col min="2" max="2" width="25.44140625" style="130" customWidth="1"/>
    <col min="3" max="3" width="20.88671875" style="130" customWidth="1"/>
    <col min="4" max="4" width="20.5546875" style="130" bestFit="1" customWidth="1"/>
    <col min="5" max="5" width="15.109375" style="130" customWidth="1"/>
    <col min="6" max="6" width="11.33203125" style="130" bestFit="1" customWidth="1"/>
    <col min="7" max="16384" width="9.109375" style="130"/>
  </cols>
  <sheetData>
    <row r="2" spans="1:5" x14ac:dyDescent="0.3">
      <c r="A2" s="550" t="s">
        <v>846</v>
      </c>
      <c r="B2" s="550"/>
      <c r="C2" s="550"/>
      <c r="D2" s="550"/>
      <c r="E2" s="550"/>
    </row>
    <row r="3" spans="1:5" x14ac:dyDescent="0.3">
      <c r="A3" s="550"/>
      <c r="B3" s="550"/>
      <c r="C3" s="550"/>
      <c r="D3" s="550"/>
      <c r="E3" s="550"/>
    </row>
    <row r="4" spans="1:5" x14ac:dyDescent="0.3">
      <c r="A4" s="131"/>
      <c r="B4" s="131"/>
      <c r="C4" s="131"/>
      <c r="D4" s="131"/>
      <c r="E4" s="131"/>
    </row>
    <row r="6" spans="1:5" x14ac:dyDescent="0.3">
      <c r="A6" s="132" t="s">
        <v>281</v>
      </c>
      <c r="B6" s="132" t="s">
        <v>282</v>
      </c>
      <c r="C6" s="133" t="s">
        <v>283</v>
      </c>
      <c r="D6" s="132" t="s">
        <v>284</v>
      </c>
      <c r="E6" s="133" t="s">
        <v>285</v>
      </c>
    </row>
    <row r="7" spans="1:5" x14ac:dyDescent="0.3">
      <c r="A7" s="134"/>
      <c r="B7" s="134"/>
      <c r="C7" s="136" t="s">
        <v>286</v>
      </c>
      <c r="D7" s="256" t="s">
        <v>287</v>
      </c>
      <c r="E7" s="136" t="s">
        <v>288</v>
      </c>
    </row>
    <row r="8" spans="1:5" x14ac:dyDescent="0.3">
      <c r="A8" s="134"/>
      <c r="B8" s="134"/>
      <c r="C8" s="135"/>
      <c r="D8" s="256" t="s">
        <v>289</v>
      </c>
      <c r="E8" s="136" t="s">
        <v>290</v>
      </c>
    </row>
    <row r="9" spans="1:5" x14ac:dyDescent="0.3">
      <c r="A9" s="137" t="s">
        <v>291</v>
      </c>
      <c r="B9" s="137" t="s">
        <v>292</v>
      </c>
      <c r="C9" s="138" t="s">
        <v>293</v>
      </c>
      <c r="D9" s="137" t="s">
        <v>294</v>
      </c>
      <c r="E9" s="138" t="s">
        <v>295</v>
      </c>
    </row>
    <row r="10" spans="1:5" ht="93.6" x14ac:dyDescent="0.3">
      <c r="A10" s="137" t="s">
        <v>292</v>
      </c>
      <c r="B10" s="139" t="s">
        <v>296</v>
      </c>
      <c r="C10" s="140"/>
      <c r="D10" s="141">
        <f>SUM(D11:D12)</f>
        <v>0</v>
      </c>
      <c r="E10" s="141">
        <f>SUM(E11:E16)</f>
        <v>0</v>
      </c>
    </row>
    <row r="11" spans="1:5" x14ac:dyDescent="0.3">
      <c r="A11" s="142"/>
      <c r="B11" s="143"/>
      <c r="C11" s="143"/>
      <c r="D11" s="144"/>
      <c r="E11" s="144"/>
    </row>
    <row r="12" spans="1:5" x14ac:dyDescent="0.3">
      <c r="A12" s="142"/>
      <c r="B12" s="143"/>
      <c r="C12" s="143"/>
      <c r="D12" s="144"/>
      <c r="E12" s="144"/>
    </row>
    <row r="13" spans="1:5" x14ac:dyDescent="0.3">
      <c r="A13" s="142"/>
      <c r="B13" s="143"/>
      <c r="C13" s="143"/>
      <c r="D13" s="144"/>
      <c r="E13" s="144"/>
    </row>
    <row r="14" spans="1:5" x14ac:dyDescent="0.3">
      <c r="A14" s="142"/>
      <c r="B14" s="143"/>
      <c r="C14" s="143"/>
      <c r="D14" s="144"/>
      <c r="E14" s="144"/>
    </row>
    <row r="15" spans="1:5" x14ac:dyDescent="0.3">
      <c r="A15" s="142"/>
      <c r="B15" s="143"/>
      <c r="C15" s="143"/>
      <c r="D15" s="144"/>
      <c r="E15" s="144"/>
    </row>
    <row r="16" spans="1:5" x14ac:dyDescent="0.3">
      <c r="A16" s="142"/>
      <c r="B16" s="143"/>
      <c r="C16" s="143"/>
      <c r="D16" s="144"/>
      <c r="E16" s="144"/>
    </row>
    <row r="17" spans="1:7" x14ac:dyDescent="0.3">
      <c r="A17" s="142"/>
      <c r="B17" s="143"/>
      <c r="C17" s="143"/>
      <c r="D17" s="144"/>
      <c r="E17" s="144"/>
    </row>
    <row r="18" spans="1:7" ht="78" x14ac:dyDescent="0.3">
      <c r="A18" s="145" t="s">
        <v>293</v>
      </c>
      <c r="B18" s="146" t="s">
        <v>297</v>
      </c>
      <c r="C18" s="143"/>
      <c r="D18" s="144"/>
      <c r="E18" s="144">
        <v>0</v>
      </c>
    </row>
    <row r="19" spans="1:7" ht="62.4" x14ac:dyDescent="0.3">
      <c r="A19" s="145"/>
      <c r="B19" s="146" t="s">
        <v>298</v>
      </c>
      <c r="C19" s="157"/>
      <c r="D19" s="147">
        <f>SUM(D20:D26)</f>
        <v>31547343</v>
      </c>
      <c r="E19" s="147">
        <f>SUM(E20:E26)</f>
        <v>2987000</v>
      </c>
      <c r="F19" s="519">
        <f>SUM(F20:F26)</f>
        <v>28560343</v>
      </c>
    </row>
    <row r="20" spans="1:7" x14ac:dyDescent="0.3">
      <c r="A20" s="145"/>
      <c r="B20" s="148"/>
      <c r="C20" s="143" t="s">
        <v>299</v>
      </c>
      <c r="D20" s="149">
        <f>F20+E20</f>
        <v>11451507</v>
      </c>
      <c r="E20" s="149">
        <v>1606000</v>
      </c>
      <c r="F20" s="520">
        <f>'5.sz.tábla'!D38</f>
        <v>9845507</v>
      </c>
    </row>
    <row r="21" spans="1:7" x14ac:dyDescent="0.3">
      <c r="A21" s="145"/>
      <c r="B21" s="148"/>
      <c r="C21" s="150" t="s">
        <v>302</v>
      </c>
      <c r="D21" s="149">
        <f t="shared" ref="D21" si="0">F21+E21</f>
        <v>225509</v>
      </c>
      <c r="E21" s="149">
        <v>0</v>
      </c>
      <c r="F21" s="520">
        <f>'5.sz.tábla'!D37</f>
        <v>225509</v>
      </c>
    </row>
    <row r="22" spans="1:7" x14ac:dyDescent="0.3">
      <c r="A22" s="145"/>
      <c r="B22" s="148"/>
      <c r="C22" s="143" t="s">
        <v>300</v>
      </c>
      <c r="D22" s="149">
        <f t="shared" ref="D22:D27" si="1">F22+E22</f>
        <v>14829832</v>
      </c>
      <c r="E22" s="149">
        <v>380000</v>
      </c>
      <c r="F22" s="520">
        <f>'5.sz.tábla'!D41</f>
        <v>14449832</v>
      </c>
    </row>
    <row r="23" spans="1:7" x14ac:dyDescent="0.3">
      <c r="A23" s="145"/>
      <c r="B23" s="148"/>
      <c r="C23" s="150" t="s">
        <v>301</v>
      </c>
      <c r="D23" s="149">
        <f t="shared" si="1"/>
        <v>1692550</v>
      </c>
      <c r="E23" s="149">
        <v>393000</v>
      </c>
      <c r="F23" s="520">
        <f>'5.sz.tábla'!D44</f>
        <v>1299550</v>
      </c>
    </row>
    <row r="24" spans="1:7" x14ac:dyDescent="0.3">
      <c r="A24" s="145"/>
      <c r="B24" s="148"/>
      <c r="C24" s="150" t="s">
        <v>303</v>
      </c>
      <c r="D24" s="149">
        <f t="shared" si="1"/>
        <v>0</v>
      </c>
      <c r="E24" s="149">
        <v>0</v>
      </c>
      <c r="F24" s="521">
        <f>'[2]2.sz.tábla'!B44</f>
        <v>0</v>
      </c>
      <c r="G24" s="257"/>
    </row>
    <row r="25" spans="1:7" x14ac:dyDescent="0.3">
      <c r="A25" s="145"/>
      <c r="B25" s="148"/>
      <c r="C25" s="143" t="s">
        <v>304</v>
      </c>
      <c r="D25" s="149">
        <f t="shared" si="1"/>
        <v>3237786</v>
      </c>
      <c r="E25" s="149">
        <v>608000</v>
      </c>
      <c r="F25" s="521">
        <f>'5.sz.tábla'!D42</f>
        <v>2629786</v>
      </c>
    </row>
    <row r="26" spans="1:7" x14ac:dyDescent="0.3">
      <c r="A26" s="145"/>
      <c r="B26" s="148"/>
      <c r="C26" s="143" t="s">
        <v>305</v>
      </c>
      <c r="D26" s="149">
        <v>110159</v>
      </c>
      <c r="E26" s="149">
        <v>0</v>
      </c>
      <c r="F26" s="521">
        <v>110159</v>
      </c>
      <c r="G26" s="257"/>
    </row>
    <row r="27" spans="1:7" ht="78" x14ac:dyDescent="0.3">
      <c r="A27" s="145" t="s">
        <v>294</v>
      </c>
      <c r="B27" s="146" t="s">
        <v>306</v>
      </c>
      <c r="C27" s="143"/>
      <c r="D27" s="144">
        <f t="shared" si="1"/>
        <v>0</v>
      </c>
      <c r="E27" s="144">
        <v>0</v>
      </c>
      <c r="F27" s="151"/>
    </row>
    <row r="28" spans="1:7" ht="63" thickBot="1" x14ac:dyDescent="0.35">
      <c r="A28" s="152" t="s">
        <v>295</v>
      </c>
      <c r="B28" s="153" t="s">
        <v>307</v>
      </c>
      <c r="C28" s="154"/>
      <c r="D28" s="155">
        <f>F28+E28+G28</f>
        <v>0</v>
      </c>
      <c r="E28" s="155">
        <v>0</v>
      </c>
      <c r="F28" s="151"/>
    </row>
    <row r="29" spans="1:7" ht="16.2" thickBot="1" x14ac:dyDescent="0.35">
      <c r="A29" s="156"/>
      <c r="B29" s="157" t="s">
        <v>308</v>
      </c>
      <c r="C29" s="157"/>
      <c r="D29" s="147">
        <f>D28+D27+D18+D19+D10</f>
        <v>31547343</v>
      </c>
      <c r="E29" s="147">
        <f>E28+E27+E18+E19+E10</f>
        <v>2987000</v>
      </c>
      <c r="F29" s="158">
        <f>SUM(F20:F26)</f>
        <v>28560343</v>
      </c>
    </row>
  </sheetData>
  <mergeCells count="1">
    <mergeCell ref="A2:E3"/>
  </mergeCells>
  <pageMargins left="0.70866141732283472" right="0.70866141732283472" top="1.1417322834645669" bottom="0.74803149606299213" header="0.31496062992125984" footer="0.31496062992125984"/>
  <pageSetup paperSize="9" scale="96" orientation="portrait" r:id="rId1"/>
  <headerFooter>
    <oddHeader>&amp;L&amp;"Times New Roman,Normál"&amp;12Pécsely Község Önkormányzata&amp;C&amp;"Times New Roman,Normál"&amp;12 
13. melléklet
az önkormányzat 2019. évi költségvetési gazdálkodási beszámolójáról szóló
9/2020. (VII. 07.) önkormányzati rendeletéhez</oddHeader>
  </headerFooter>
  <colBreaks count="1" manualBreakCount="1">
    <brk id="5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</sheetPr>
  <dimension ref="A4:H27"/>
  <sheetViews>
    <sheetView view="pageLayout" zoomScaleNormal="100" workbookViewId="0">
      <selection activeCell="A4" sqref="A4:G4"/>
    </sheetView>
  </sheetViews>
  <sheetFormatPr defaultColWidth="9.109375" defaultRowHeight="13.2" x14ac:dyDescent="0.25"/>
  <cols>
    <col min="1" max="1" width="55" style="126" customWidth="1"/>
    <col min="2" max="2" width="11.109375" style="124" customWidth="1"/>
    <col min="3" max="3" width="12" style="124" bestFit="1" customWidth="1"/>
    <col min="4" max="4" width="13.109375" style="124" bestFit="1" customWidth="1"/>
    <col min="5" max="5" width="12.6640625" style="124" customWidth="1"/>
    <col min="6" max="7" width="12.44140625" style="124" customWidth="1"/>
    <col min="8" max="8" width="18" style="124" customWidth="1"/>
    <col min="9" max="16384" width="9.109375" style="124"/>
  </cols>
  <sheetData>
    <row r="4" spans="1:8" ht="36.75" customHeight="1" x14ac:dyDescent="0.3">
      <c r="A4" s="551" t="s">
        <v>268</v>
      </c>
      <c r="B4" s="551"/>
      <c r="C4" s="551"/>
      <c r="D4" s="551"/>
      <c r="E4" s="551"/>
      <c r="F4" s="551"/>
      <c r="G4" s="551"/>
      <c r="H4" s="129"/>
    </row>
    <row r="5" spans="1:8" ht="15.6" x14ac:dyDescent="0.3">
      <c r="A5" s="125"/>
      <c r="B5" s="403"/>
      <c r="C5" s="403"/>
      <c r="D5" s="403"/>
      <c r="E5" s="403"/>
      <c r="F5" s="403"/>
      <c r="G5" s="403"/>
    </row>
    <row r="6" spans="1:8" ht="15.6" x14ac:dyDescent="0.3">
      <c r="A6" s="403"/>
      <c r="B6" s="404"/>
      <c r="C6" s="404"/>
      <c r="D6" s="404"/>
      <c r="E6" s="404"/>
      <c r="F6" s="404"/>
      <c r="G6" s="404"/>
    </row>
    <row r="7" spans="1:8" ht="31.2" x14ac:dyDescent="0.35">
      <c r="A7" s="451" t="s">
        <v>70</v>
      </c>
      <c r="B7" s="405"/>
      <c r="C7" s="421" t="s">
        <v>383</v>
      </c>
      <c r="D7" s="421" t="s">
        <v>850</v>
      </c>
      <c r="E7" s="421" t="s">
        <v>384</v>
      </c>
      <c r="F7" s="421" t="s">
        <v>385</v>
      </c>
      <c r="G7" s="421" t="s">
        <v>851</v>
      </c>
    </row>
    <row r="8" spans="1:8" ht="15.6" x14ac:dyDescent="0.3">
      <c r="A8" s="406" t="s">
        <v>272</v>
      </c>
      <c r="B8" s="407"/>
      <c r="C8" s="408">
        <v>19900000</v>
      </c>
      <c r="D8" s="408">
        <f>'5.sz.tábla'!D37+'5.sz.tábla'!D38+'5.sz.tábla'!D41+'5.sz.tábla'!D44+'5.sz.tábla'!D42</f>
        <v>28450184</v>
      </c>
      <c r="E8" s="408">
        <v>20000000</v>
      </c>
      <c r="F8" s="408">
        <v>20000000</v>
      </c>
      <c r="G8" s="408">
        <v>20000000</v>
      </c>
    </row>
    <row r="9" spans="1:8" ht="31.2" x14ac:dyDescent="0.3">
      <c r="A9" s="406" t="s">
        <v>273</v>
      </c>
      <c r="B9" s="407"/>
      <c r="C9" s="409"/>
      <c r="D9" s="409"/>
      <c r="E9" s="409"/>
      <c r="F9" s="409"/>
      <c r="G9" s="409"/>
    </row>
    <row r="10" spans="1:8" ht="15.6" x14ac:dyDescent="0.3">
      <c r="A10" s="406" t="s">
        <v>274</v>
      </c>
      <c r="B10" s="407"/>
      <c r="C10" s="409">
        <v>0</v>
      </c>
      <c r="D10" s="409"/>
      <c r="E10" s="409">
        <v>0</v>
      </c>
      <c r="F10" s="409">
        <v>0</v>
      </c>
      <c r="G10" s="409">
        <v>0</v>
      </c>
    </row>
    <row r="11" spans="1:8" ht="46.8" x14ac:dyDescent="0.3">
      <c r="A11" s="406" t="s">
        <v>275</v>
      </c>
      <c r="B11" s="407"/>
      <c r="C11" s="409"/>
      <c r="D11" s="409"/>
      <c r="E11" s="409"/>
      <c r="F11" s="409"/>
      <c r="G11" s="409"/>
    </row>
    <row r="12" spans="1:8" ht="15.6" x14ac:dyDescent="0.3">
      <c r="A12" s="406" t="s">
        <v>276</v>
      </c>
      <c r="B12" s="407"/>
      <c r="C12" s="408">
        <v>100000</v>
      </c>
      <c r="D12" s="408">
        <f>'5.sz.tábla'!D47</f>
        <v>108478</v>
      </c>
      <c r="E12" s="408">
        <v>100000</v>
      </c>
      <c r="F12" s="408">
        <v>100000</v>
      </c>
      <c r="G12" s="408">
        <v>100000</v>
      </c>
    </row>
    <row r="13" spans="1:8" ht="15.6" x14ac:dyDescent="0.3">
      <c r="A13" s="406" t="s">
        <v>277</v>
      </c>
      <c r="B13" s="407"/>
      <c r="C13" s="408"/>
      <c r="D13" s="408"/>
      <c r="E13" s="408"/>
      <c r="F13" s="408"/>
      <c r="G13" s="408"/>
    </row>
    <row r="14" spans="1:8" ht="15.6" x14ac:dyDescent="0.3">
      <c r="A14" s="406" t="s">
        <v>71</v>
      </c>
      <c r="B14" s="407"/>
      <c r="C14" s="408">
        <f>SUM(C8:C13)</f>
        <v>20000000</v>
      </c>
      <c r="D14" s="408">
        <f>SUM(D8:D13)</f>
        <v>28558662</v>
      </c>
      <c r="E14" s="408">
        <f>SUM(E8:E13)</f>
        <v>20100000</v>
      </c>
      <c r="F14" s="408">
        <f>SUM(F8:F13)</f>
        <v>20100000</v>
      </c>
      <c r="G14" s="408">
        <f>SUM(G8:G13)</f>
        <v>20100000</v>
      </c>
    </row>
    <row r="15" spans="1:8" s="127" customFormat="1" ht="15.6" x14ac:dyDescent="0.3">
      <c r="A15" s="410" t="s">
        <v>278</v>
      </c>
      <c r="B15" s="411"/>
      <c r="C15" s="412">
        <f>C14*0.5</f>
        <v>10000000</v>
      </c>
      <c r="D15" s="412">
        <f>D14*0.5</f>
        <v>14279331</v>
      </c>
      <c r="E15" s="412">
        <f>E14*0.5</f>
        <v>10050000</v>
      </c>
      <c r="F15" s="412">
        <f>F14*0.5</f>
        <v>10050000</v>
      </c>
      <c r="G15" s="412">
        <f>G14*0.5</f>
        <v>10050000</v>
      </c>
    </row>
    <row r="16" spans="1:8" ht="15.6" x14ac:dyDescent="0.3">
      <c r="A16" s="413"/>
      <c r="B16" s="414"/>
      <c r="C16" s="415"/>
      <c r="D16" s="415"/>
      <c r="E16" s="415"/>
      <c r="F16" s="415"/>
      <c r="G16" s="415"/>
    </row>
    <row r="17" spans="1:8" ht="15.6" x14ac:dyDescent="0.3">
      <c r="A17" s="403"/>
      <c r="B17" s="404"/>
      <c r="C17" s="404"/>
      <c r="D17" s="404"/>
      <c r="E17" s="404"/>
      <c r="F17" s="404"/>
      <c r="G17" s="404"/>
    </row>
    <row r="18" spans="1:8" ht="31.2" x14ac:dyDescent="0.3">
      <c r="A18" s="416" t="s">
        <v>852</v>
      </c>
      <c r="B18" s="417" t="s">
        <v>279</v>
      </c>
      <c r="C18" s="421" t="s">
        <v>383</v>
      </c>
      <c r="D18" s="421" t="s">
        <v>850</v>
      </c>
      <c r="E18" s="421" t="s">
        <v>384</v>
      </c>
      <c r="F18" s="421" t="s">
        <v>385</v>
      </c>
      <c r="G18" s="421" t="s">
        <v>851</v>
      </c>
    </row>
    <row r="19" spans="1:8" ht="15.6" x14ac:dyDescent="0.3">
      <c r="A19" s="406"/>
      <c r="B19" s="418"/>
      <c r="C19" s="408"/>
      <c r="D19" s="408"/>
      <c r="E19" s="408"/>
      <c r="F19" s="408"/>
      <c r="G19" s="408"/>
    </row>
    <row r="20" spans="1:8" ht="15.6" x14ac:dyDescent="0.3">
      <c r="A20" s="406"/>
      <c r="B20" s="418"/>
      <c r="C20" s="408"/>
      <c r="D20" s="408"/>
      <c r="E20" s="408"/>
      <c r="F20" s="408"/>
      <c r="G20" s="408"/>
    </row>
    <row r="21" spans="1:8" ht="15.6" x14ac:dyDescent="0.3">
      <c r="A21" s="406"/>
      <c r="B21" s="418"/>
      <c r="C21" s="408"/>
      <c r="D21" s="408"/>
      <c r="E21" s="408"/>
      <c r="F21" s="408"/>
      <c r="G21" s="408"/>
    </row>
    <row r="22" spans="1:8" ht="15.6" x14ac:dyDescent="0.3">
      <c r="A22" s="406"/>
      <c r="B22" s="418"/>
      <c r="C22" s="408"/>
      <c r="D22" s="408"/>
      <c r="E22" s="408"/>
      <c r="F22" s="408"/>
      <c r="G22" s="408"/>
    </row>
    <row r="23" spans="1:8" ht="16.2" x14ac:dyDescent="0.35">
      <c r="A23" s="416" t="s">
        <v>71</v>
      </c>
      <c r="B23" s="419"/>
      <c r="C23" s="420">
        <f>SUM(C19:C22)</f>
        <v>0</v>
      </c>
      <c r="D23" s="420">
        <f>SUM(D19:D22)</f>
        <v>0</v>
      </c>
      <c r="E23" s="420">
        <f>SUM(E19:E22)</f>
        <v>0</v>
      </c>
      <c r="F23" s="420">
        <f>SUM(F19:F22)</f>
        <v>0</v>
      </c>
      <c r="G23" s="420">
        <f>SUM(G19:G22)</f>
        <v>0</v>
      </c>
    </row>
    <row r="24" spans="1:8" x14ac:dyDescent="0.25">
      <c r="D24" s="128"/>
      <c r="H24" s="128"/>
    </row>
    <row r="25" spans="1:8" x14ac:dyDescent="0.25">
      <c r="D25" s="128"/>
    </row>
    <row r="26" spans="1:8" x14ac:dyDescent="0.25">
      <c r="D26" s="128"/>
    </row>
    <row r="27" spans="1:8" x14ac:dyDescent="0.25">
      <c r="D27" s="128"/>
      <c r="H27" s="128"/>
    </row>
  </sheetData>
  <mergeCells count="1">
    <mergeCell ref="A4:G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&amp;L&amp;"Times New Roman,Normál"&amp;12Pécsely Község Önkormányzata&amp;C&amp;"Times New Roman,Normál"&amp;12 14. melléklet
az önkormányzat 2019. évi költségvetési gazdálkodási beszámolójáról szóló
9/2020. (VII. 07.) önkormányzati rendeletéhez
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</sheetPr>
  <dimension ref="A1:H13"/>
  <sheetViews>
    <sheetView view="pageLayout" zoomScaleNormal="100" workbookViewId="0">
      <selection sqref="A1:F1"/>
    </sheetView>
  </sheetViews>
  <sheetFormatPr defaultRowHeight="15.6" x14ac:dyDescent="0.3"/>
  <cols>
    <col min="1" max="1" width="41.44140625" style="258" customWidth="1"/>
    <col min="2" max="2" width="20.33203125" style="258" customWidth="1"/>
    <col min="3" max="3" width="16.5546875" style="258" customWidth="1"/>
    <col min="4" max="4" width="20.33203125" style="258" bestFit="1" customWidth="1"/>
    <col min="5" max="5" width="13.88671875" style="258" customWidth="1"/>
    <col min="6" max="6" width="20.88671875" style="258" customWidth="1"/>
    <col min="7" max="256" width="9.109375" style="258"/>
    <col min="257" max="257" width="43.33203125" style="258" customWidth="1"/>
    <col min="258" max="258" width="20.44140625" style="258" customWidth="1"/>
    <col min="259" max="259" width="16.5546875" style="258" customWidth="1"/>
    <col min="260" max="260" width="23.6640625" style="258" customWidth="1"/>
    <col min="261" max="261" width="13.88671875" style="258" customWidth="1"/>
    <col min="262" max="262" width="23.6640625" style="258" customWidth="1"/>
    <col min="263" max="512" width="9.109375" style="258"/>
    <col min="513" max="513" width="43.33203125" style="258" customWidth="1"/>
    <col min="514" max="514" width="20.44140625" style="258" customWidth="1"/>
    <col min="515" max="515" width="16.5546875" style="258" customWidth="1"/>
    <col min="516" max="516" width="23.6640625" style="258" customWidth="1"/>
    <col min="517" max="517" width="13.88671875" style="258" customWidth="1"/>
    <col min="518" max="518" width="23.6640625" style="258" customWidth="1"/>
    <col min="519" max="768" width="9.109375" style="258"/>
    <col min="769" max="769" width="43.33203125" style="258" customWidth="1"/>
    <col min="770" max="770" width="20.44140625" style="258" customWidth="1"/>
    <col min="771" max="771" width="16.5546875" style="258" customWidth="1"/>
    <col min="772" max="772" width="23.6640625" style="258" customWidth="1"/>
    <col min="773" max="773" width="13.88671875" style="258" customWidth="1"/>
    <col min="774" max="774" width="23.6640625" style="258" customWidth="1"/>
    <col min="775" max="1024" width="9.109375" style="258"/>
    <col min="1025" max="1025" width="43.33203125" style="258" customWidth="1"/>
    <col min="1026" max="1026" width="20.44140625" style="258" customWidth="1"/>
    <col min="1027" max="1027" width="16.5546875" style="258" customWidth="1"/>
    <col min="1028" max="1028" width="23.6640625" style="258" customWidth="1"/>
    <col min="1029" max="1029" width="13.88671875" style="258" customWidth="1"/>
    <col min="1030" max="1030" width="23.6640625" style="258" customWidth="1"/>
    <col min="1031" max="1280" width="9.109375" style="258"/>
    <col min="1281" max="1281" width="43.33203125" style="258" customWidth="1"/>
    <col min="1282" max="1282" width="20.44140625" style="258" customWidth="1"/>
    <col min="1283" max="1283" width="16.5546875" style="258" customWidth="1"/>
    <col min="1284" max="1284" width="23.6640625" style="258" customWidth="1"/>
    <col min="1285" max="1285" width="13.88671875" style="258" customWidth="1"/>
    <col min="1286" max="1286" width="23.6640625" style="258" customWidth="1"/>
    <col min="1287" max="1536" width="9.109375" style="258"/>
    <col min="1537" max="1537" width="43.33203125" style="258" customWidth="1"/>
    <col min="1538" max="1538" width="20.44140625" style="258" customWidth="1"/>
    <col min="1539" max="1539" width="16.5546875" style="258" customWidth="1"/>
    <col min="1540" max="1540" width="23.6640625" style="258" customWidth="1"/>
    <col min="1541" max="1541" width="13.88671875" style="258" customWidth="1"/>
    <col min="1542" max="1542" width="23.6640625" style="258" customWidth="1"/>
    <col min="1543" max="1792" width="9.109375" style="258"/>
    <col min="1793" max="1793" width="43.33203125" style="258" customWidth="1"/>
    <col min="1794" max="1794" width="20.44140625" style="258" customWidth="1"/>
    <col min="1795" max="1795" width="16.5546875" style="258" customWidth="1"/>
    <col min="1796" max="1796" width="23.6640625" style="258" customWidth="1"/>
    <col min="1797" max="1797" width="13.88671875" style="258" customWidth="1"/>
    <col min="1798" max="1798" width="23.6640625" style="258" customWidth="1"/>
    <col min="1799" max="2048" width="9.109375" style="258"/>
    <col min="2049" max="2049" width="43.33203125" style="258" customWidth="1"/>
    <col min="2050" max="2050" width="20.44140625" style="258" customWidth="1"/>
    <col min="2051" max="2051" width="16.5546875" style="258" customWidth="1"/>
    <col min="2052" max="2052" width="23.6640625" style="258" customWidth="1"/>
    <col min="2053" max="2053" width="13.88671875" style="258" customWidth="1"/>
    <col min="2054" max="2054" width="23.6640625" style="258" customWidth="1"/>
    <col min="2055" max="2304" width="9.109375" style="258"/>
    <col min="2305" max="2305" width="43.33203125" style="258" customWidth="1"/>
    <col min="2306" max="2306" width="20.44140625" style="258" customWidth="1"/>
    <col min="2307" max="2307" width="16.5546875" style="258" customWidth="1"/>
    <col min="2308" max="2308" width="23.6640625" style="258" customWidth="1"/>
    <col min="2309" max="2309" width="13.88671875" style="258" customWidth="1"/>
    <col min="2310" max="2310" width="23.6640625" style="258" customWidth="1"/>
    <col min="2311" max="2560" width="9.109375" style="258"/>
    <col min="2561" max="2561" width="43.33203125" style="258" customWidth="1"/>
    <col min="2562" max="2562" width="20.44140625" style="258" customWidth="1"/>
    <col min="2563" max="2563" width="16.5546875" style="258" customWidth="1"/>
    <col min="2564" max="2564" width="23.6640625" style="258" customWidth="1"/>
    <col min="2565" max="2565" width="13.88671875" style="258" customWidth="1"/>
    <col min="2566" max="2566" width="23.6640625" style="258" customWidth="1"/>
    <col min="2567" max="2816" width="9.109375" style="258"/>
    <col min="2817" max="2817" width="43.33203125" style="258" customWidth="1"/>
    <col min="2818" max="2818" width="20.44140625" style="258" customWidth="1"/>
    <col min="2819" max="2819" width="16.5546875" style="258" customWidth="1"/>
    <col min="2820" max="2820" width="23.6640625" style="258" customWidth="1"/>
    <col min="2821" max="2821" width="13.88671875" style="258" customWidth="1"/>
    <col min="2822" max="2822" width="23.6640625" style="258" customWidth="1"/>
    <col min="2823" max="3072" width="9.109375" style="258"/>
    <col min="3073" max="3073" width="43.33203125" style="258" customWidth="1"/>
    <col min="3074" max="3074" width="20.44140625" style="258" customWidth="1"/>
    <col min="3075" max="3075" width="16.5546875" style="258" customWidth="1"/>
    <col min="3076" max="3076" width="23.6640625" style="258" customWidth="1"/>
    <col min="3077" max="3077" width="13.88671875" style="258" customWidth="1"/>
    <col min="3078" max="3078" width="23.6640625" style="258" customWidth="1"/>
    <col min="3079" max="3328" width="9.109375" style="258"/>
    <col min="3329" max="3329" width="43.33203125" style="258" customWidth="1"/>
    <col min="3330" max="3330" width="20.44140625" style="258" customWidth="1"/>
    <col min="3331" max="3331" width="16.5546875" style="258" customWidth="1"/>
    <col min="3332" max="3332" width="23.6640625" style="258" customWidth="1"/>
    <col min="3333" max="3333" width="13.88671875" style="258" customWidth="1"/>
    <col min="3334" max="3334" width="23.6640625" style="258" customWidth="1"/>
    <col min="3335" max="3584" width="9.109375" style="258"/>
    <col min="3585" max="3585" width="43.33203125" style="258" customWidth="1"/>
    <col min="3586" max="3586" width="20.44140625" style="258" customWidth="1"/>
    <col min="3587" max="3587" width="16.5546875" style="258" customWidth="1"/>
    <col min="3588" max="3588" width="23.6640625" style="258" customWidth="1"/>
    <col min="3589" max="3589" width="13.88671875" style="258" customWidth="1"/>
    <col min="3590" max="3590" width="23.6640625" style="258" customWidth="1"/>
    <col min="3591" max="3840" width="9.109375" style="258"/>
    <col min="3841" max="3841" width="43.33203125" style="258" customWidth="1"/>
    <col min="3842" max="3842" width="20.44140625" style="258" customWidth="1"/>
    <col min="3843" max="3843" width="16.5546875" style="258" customWidth="1"/>
    <col min="3844" max="3844" width="23.6640625" style="258" customWidth="1"/>
    <col min="3845" max="3845" width="13.88671875" style="258" customWidth="1"/>
    <col min="3846" max="3846" width="23.6640625" style="258" customWidth="1"/>
    <col min="3847" max="4096" width="9.109375" style="258"/>
    <col min="4097" max="4097" width="43.33203125" style="258" customWidth="1"/>
    <col min="4098" max="4098" width="20.44140625" style="258" customWidth="1"/>
    <col min="4099" max="4099" width="16.5546875" style="258" customWidth="1"/>
    <col min="4100" max="4100" width="23.6640625" style="258" customWidth="1"/>
    <col min="4101" max="4101" width="13.88671875" style="258" customWidth="1"/>
    <col min="4102" max="4102" width="23.6640625" style="258" customWidth="1"/>
    <col min="4103" max="4352" width="9.109375" style="258"/>
    <col min="4353" max="4353" width="43.33203125" style="258" customWidth="1"/>
    <col min="4354" max="4354" width="20.44140625" style="258" customWidth="1"/>
    <col min="4355" max="4355" width="16.5546875" style="258" customWidth="1"/>
    <col min="4356" max="4356" width="23.6640625" style="258" customWidth="1"/>
    <col min="4357" max="4357" width="13.88671875" style="258" customWidth="1"/>
    <col min="4358" max="4358" width="23.6640625" style="258" customWidth="1"/>
    <col min="4359" max="4608" width="9.109375" style="258"/>
    <col min="4609" max="4609" width="43.33203125" style="258" customWidth="1"/>
    <col min="4610" max="4610" width="20.44140625" style="258" customWidth="1"/>
    <col min="4611" max="4611" width="16.5546875" style="258" customWidth="1"/>
    <col min="4612" max="4612" width="23.6640625" style="258" customWidth="1"/>
    <col min="4613" max="4613" width="13.88671875" style="258" customWidth="1"/>
    <col min="4614" max="4614" width="23.6640625" style="258" customWidth="1"/>
    <col min="4615" max="4864" width="9.109375" style="258"/>
    <col min="4865" max="4865" width="43.33203125" style="258" customWidth="1"/>
    <col min="4866" max="4866" width="20.44140625" style="258" customWidth="1"/>
    <col min="4867" max="4867" width="16.5546875" style="258" customWidth="1"/>
    <col min="4868" max="4868" width="23.6640625" style="258" customWidth="1"/>
    <col min="4869" max="4869" width="13.88671875" style="258" customWidth="1"/>
    <col min="4870" max="4870" width="23.6640625" style="258" customWidth="1"/>
    <col min="4871" max="5120" width="9.109375" style="258"/>
    <col min="5121" max="5121" width="43.33203125" style="258" customWidth="1"/>
    <col min="5122" max="5122" width="20.44140625" style="258" customWidth="1"/>
    <col min="5123" max="5123" width="16.5546875" style="258" customWidth="1"/>
    <col min="5124" max="5124" width="23.6640625" style="258" customWidth="1"/>
    <col min="5125" max="5125" width="13.88671875" style="258" customWidth="1"/>
    <col min="5126" max="5126" width="23.6640625" style="258" customWidth="1"/>
    <col min="5127" max="5376" width="9.109375" style="258"/>
    <col min="5377" max="5377" width="43.33203125" style="258" customWidth="1"/>
    <col min="5378" max="5378" width="20.44140625" style="258" customWidth="1"/>
    <col min="5379" max="5379" width="16.5546875" style="258" customWidth="1"/>
    <col min="5380" max="5380" width="23.6640625" style="258" customWidth="1"/>
    <col min="5381" max="5381" width="13.88671875" style="258" customWidth="1"/>
    <col min="5382" max="5382" width="23.6640625" style="258" customWidth="1"/>
    <col min="5383" max="5632" width="9.109375" style="258"/>
    <col min="5633" max="5633" width="43.33203125" style="258" customWidth="1"/>
    <col min="5634" max="5634" width="20.44140625" style="258" customWidth="1"/>
    <col min="5635" max="5635" width="16.5546875" style="258" customWidth="1"/>
    <col min="5636" max="5636" width="23.6640625" style="258" customWidth="1"/>
    <col min="5637" max="5637" width="13.88671875" style="258" customWidth="1"/>
    <col min="5638" max="5638" width="23.6640625" style="258" customWidth="1"/>
    <col min="5639" max="5888" width="9.109375" style="258"/>
    <col min="5889" max="5889" width="43.33203125" style="258" customWidth="1"/>
    <col min="5890" max="5890" width="20.44140625" style="258" customWidth="1"/>
    <col min="5891" max="5891" width="16.5546875" style="258" customWidth="1"/>
    <col min="5892" max="5892" width="23.6640625" style="258" customWidth="1"/>
    <col min="5893" max="5893" width="13.88671875" style="258" customWidth="1"/>
    <col min="5894" max="5894" width="23.6640625" style="258" customWidth="1"/>
    <col min="5895" max="6144" width="9.109375" style="258"/>
    <col min="6145" max="6145" width="43.33203125" style="258" customWidth="1"/>
    <col min="6146" max="6146" width="20.44140625" style="258" customWidth="1"/>
    <col min="6147" max="6147" width="16.5546875" style="258" customWidth="1"/>
    <col min="6148" max="6148" width="23.6640625" style="258" customWidth="1"/>
    <col min="6149" max="6149" width="13.88671875" style="258" customWidth="1"/>
    <col min="6150" max="6150" width="23.6640625" style="258" customWidth="1"/>
    <col min="6151" max="6400" width="9.109375" style="258"/>
    <col min="6401" max="6401" width="43.33203125" style="258" customWidth="1"/>
    <col min="6402" max="6402" width="20.44140625" style="258" customWidth="1"/>
    <col min="6403" max="6403" width="16.5546875" style="258" customWidth="1"/>
    <col min="6404" max="6404" width="23.6640625" style="258" customWidth="1"/>
    <col min="6405" max="6405" width="13.88671875" style="258" customWidth="1"/>
    <col min="6406" max="6406" width="23.6640625" style="258" customWidth="1"/>
    <col min="6407" max="6656" width="9.109375" style="258"/>
    <col min="6657" max="6657" width="43.33203125" style="258" customWidth="1"/>
    <col min="6658" max="6658" width="20.44140625" style="258" customWidth="1"/>
    <col min="6659" max="6659" width="16.5546875" style="258" customWidth="1"/>
    <col min="6660" max="6660" width="23.6640625" style="258" customWidth="1"/>
    <col min="6661" max="6661" width="13.88671875" style="258" customWidth="1"/>
    <col min="6662" max="6662" width="23.6640625" style="258" customWidth="1"/>
    <col min="6663" max="6912" width="9.109375" style="258"/>
    <col min="6913" max="6913" width="43.33203125" style="258" customWidth="1"/>
    <col min="6914" max="6914" width="20.44140625" style="258" customWidth="1"/>
    <col min="6915" max="6915" width="16.5546875" style="258" customWidth="1"/>
    <col min="6916" max="6916" width="23.6640625" style="258" customWidth="1"/>
    <col min="6917" max="6917" width="13.88671875" style="258" customWidth="1"/>
    <col min="6918" max="6918" width="23.6640625" style="258" customWidth="1"/>
    <col min="6919" max="7168" width="9.109375" style="258"/>
    <col min="7169" max="7169" width="43.33203125" style="258" customWidth="1"/>
    <col min="7170" max="7170" width="20.44140625" style="258" customWidth="1"/>
    <col min="7171" max="7171" width="16.5546875" style="258" customWidth="1"/>
    <col min="7172" max="7172" width="23.6640625" style="258" customWidth="1"/>
    <col min="7173" max="7173" width="13.88671875" style="258" customWidth="1"/>
    <col min="7174" max="7174" width="23.6640625" style="258" customWidth="1"/>
    <col min="7175" max="7424" width="9.109375" style="258"/>
    <col min="7425" max="7425" width="43.33203125" style="258" customWidth="1"/>
    <col min="7426" max="7426" width="20.44140625" style="258" customWidth="1"/>
    <col min="7427" max="7427" width="16.5546875" style="258" customWidth="1"/>
    <col min="7428" max="7428" width="23.6640625" style="258" customWidth="1"/>
    <col min="7429" max="7429" width="13.88671875" style="258" customWidth="1"/>
    <col min="7430" max="7430" width="23.6640625" style="258" customWidth="1"/>
    <col min="7431" max="7680" width="9.109375" style="258"/>
    <col min="7681" max="7681" width="43.33203125" style="258" customWidth="1"/>
    <col min="7682" max="7682" width="20.44140625" style="258" customWidth="1"/>
    <col min="7683" max="7683" width="16.5546875" style="258" customWidth="1"/>
    <col min="7684" max="7684" width="23.6640625" style="258" customWidth="1"/>
    <col min="7685" max="7685" width="13.88671875" style="258" customWidth="1"/>
    <col min="7686" max="7686" width="23.6640625" style="258" customWidth="1"/>
    <col min="7687" max="7936" width="9.109375" style="258"/>
    <col min="7937" max="7937" width="43.33203125" style="258" customWidth="1"/>
    <col min="7938" max="7938" width="20.44140625" style="258" customWidth="1"/>
    <col min="7939" max="7939" width="16.5546875" style="258" customWidth="1"/>
    <col min="7940" max="7940" width="23.6640625" style="258" customWidth="1"/>
    <col min="7941" max="7941" width="13.88671875" style="258" customWidth="1"/>
    <col min="7942" max="7942" width="23.6640625" style="258" customWidth="1"/>
    <col min="7943" max="8192" width="9.109375" style="258"/>
    <col min="8193" max="8193" width="43.33203125" style="258" customWidth="1"/>
    <col min="8194" max="8194" width="20.44140625" style="258" customWidth="1"/>
    <col min="8195" max="8195" width="16.5546875" style="258" customWidth="1"/>
    <col min="8196" max="8196" width="23.6640625" style="258" customWidth="1"/>
    <col min="8197" max="8197" width="13.88671875" style="258" customWidth="1"/>
    <col min="8198" max="8198" width="23.6640625" style="258" customWidth="1"/>
    <col min="8199" max="8448" width="9.109375" style="258"/>
    <col min="8449" max="8449" width="43.33203125" style="258" customWidth="1"/>
    <col min="8450" max="8450" width="20.44140625" style="258" customWidth="1"/>
    <col min="8451" max="8451" width="16.5546875" style="258" customWidth="1"/>
    <col min="8452" max="8452" width="23.6640625" style="258" customWidth="1"/>
    <col min="8453" max="8453" width="13.88671875" style="258" customWidth="1"/>
    <col min="8454" max="8454" width="23.6640625" style="258" customWidth="1"/>
    <col min="8455" max="8704" width="9.109375" style="258"/>
    <col min="8705" max="8705" width="43.33203125" style="258" customWidth="1"/>
    <col min="8706" max="8706" width="20.44140625" style="258" customWidth="1"/>
    <col min="8707" max="8707" width="16.5546875" style="258" customWidth="1"/>
    <col min="8708" max="8708" width="23.6640625" style="258" customWidth="1"/>
    <col min="8709" max="8709" width="13.88671875" style="258" customWidth="1"/>
    <col min="8710" max="8710" width="23.6640625" style="258" customWidth="1"/>
    <col min="8711" max="8960" width="9.109375" style="258"/>
    <col min="8961" max="8961" width="43.33203125" style="258" customWidth="1"/>
    <col min="8962" max="8962" width="20.44140625" style="258" customWidth="1"/>
    <col min="8963" max="8963" width="16.5546875" style="258" customWidth="1"/>
    <col min="8964" max="8964" width="23.6640625" style="258" customWidth="1"/>
    <col min="8965" max="8965" width="13.88671875" style="258" customWidth="1"/>
    <col min="8966" max="8966" width="23.6640625" style="258" customWidth="1"/>
    <col min="8967" max="9216" width="9.109375" style="258"/>
    <col min="9217" max="9217" width="43.33203125" style="258" customWidth="1"/>
    <col min="9218" max="9218" width="20.44140625" style="258" customWidth="1"/>
    <col min="9219" max="9219" width="16.5546875" style="258" customWidth="1"/>
    <col min="9220" max="9220" width="23.6640625" style="258" customWidth="1"/>
    <col min="9221" max="9221" width="13.88671875" style="258" customWidth="1"/>
    <col min="9222" max="9222" width="23.6640625" style="258" customWidth="1"/>
    <col min="9223" max="9472" width="9.109375" style="258"/>
    <col min="9473" max="9473" width="43.33203125" style="258" customWidth="1"/>
    <col min="9474" max="9474" width="20.44140625" style="258" customWidth="1"/>
    <col min="9475" max="9475" width="16.5546875" style="258" customWidth="1"/>
    <col min="9476" max="9476" width="23.6640625" style="258" customWidth="1"/>
    <col min="9477" max="9477" width="13.88671875" style="258" customWidth="1"/>
    <col min="9478" max="9478" width="23.6640625" style="258" customWidth="1"/>
    <col min="9479" max="9728" width="9.109375" style="258"/>
    <col min="9729" max="9729" width="43.33203125" style="258" customWidth="1"/>
    <col min="9730" max="9730" width="20.44140625" style="258" customWidth="1"/>
    <col min="9731" max="9731" width="16.5546875" style="258" customWidth="1"/>
    <col min="9732" max="9732" width="23.6640625" style="258" customWidth="1"/>
    <col min="9733" max="9733" width="13.88671875" style="258" customWidth="1"/>
    <col min="9734" max="9734" width="23.6640625" style="258" customWidth="1"/>
    <col min="9735" max="9984" width="9.109375" style="258"/>
    <col min="9985" max="9985" width="43.33203125" style="258" customWidth="1"/>
    <col min="9986" max="9986" width="20.44140625" style="258" customWidth="1"/>
    <col min="9987" max="9987" width="16.5546875" style="258" customWidth="1"/>
    <col min="9988" max="9988" width="23.6640625" style="258" customWidth="1"/>
    <col min="9989" max="9989" width="13.88671875" style="258" customWidth="1"/>
    <col min="9990" max="9990" width="23.6640625" style="258" customWidth="1"/>
    <col min="9991" max="10240" width="9.109375" style="258"/>
    <col min="10241" max="10241" width="43.33203125" style="258" customWidth="1"/>
    <col min="10242" max="10242" width="20.44140625" style="258" customWidth="1"/>
    <col min="10243" max="10243" width="16.5546875" style="258" customWidth="1"/>
    <col min="10244" max="10244" width="23.6640625" style="258" customWidth="1"/>
    <col min="10245" max="10245" width="13.88671875" style="258" customWidth="1"/>
    <col min="10246" max="10246" width="23.6640625" style="258" customWidth="1"/>
    <col min="10247" max="10496" width="9.109375" style="258"/>
    <col min="10497" max="10497" width="43.33203125" style="258" customWidth="1"/>
    <col min="10498" max="10498" width="20.44140625" style="258" customWidth="1"/>
    <col min="10499" max="10499" width="16.5546875" style="258" customWidth="1"/>
    <col min="10500" max="10500" width="23.6640625" style="258" customWidth="1"/>
    <col min="10501" max="10501" width="13.88671875" style="258" customWidth="1"/>
    <col min="10502" max="10502" width="23.6640625" style="258" customWidth="1"/>
    <col min="10503" max="10752" width="9.109375" style="258"/>
    <col min="10753" max="10753" width="43.33203125" style="258" customWidth="1"/>
    <col min="10754" max="10754" width="20.44140625" style="258" customWidth="1"/>
    <col min="10755" max="10755" width="16.5546875" style="258" customWidth="1"/>
    <col min="10756" max="10756" width="23.6640625" style="258" customWidth="1"/>
    <col min="10757" max="10757" width="13.88671875" style="258" customWidth="1"/>
    <col min="10758" max="10758" width="23.6640625" style="258" customWidth="1"/>
    <col min="10759" max="11008" width="9.109375" style="258"/>
    <col min="11009" max="11009" width="43.33203125" style="258" customWidth="1"/>
    <col min="11010" max="11010" width="20.44140625" style="258" customWidth="1"/>
    <col min="11011" max="11011" width="16.5546875" style="258" customWidth="1"/>
    <col min="11012" max="11012" width="23.6640625" style="258" customWidth="1"/>
    <col min="11013" max="11013" width="13.88671875" style="258" customWidth="1"/>
    <col min="11014" max="11014" width="23.6640625" style="258" customWidth="1"/>
    <col min="11015" max="11264" width="9.109375" style="258"/>
    <col min="11265" max="11265" width="43.33203125" style="258" customWidth="1"/>
    <col min="11266" max="11266" width="20.44140625" style="258" customWidth="1"/>
    <col min="11267" max="11267" width="16.5546875" style="258" customWidth="1"/>
    <col min="11268" max="11268" width="23.6640625" style="258" customWidth="1"/>
    <col min="11269" max="11269" width="13.88671875" style="258" customWidth="1"/>
    <col min="11270" max="11270" width="23.6640625" style="258" customWidth="1"/>
    <col min="11271" max="11520" width="9.109375" style="258"/>
    <col min="11521" max="11521" width="43.33203125" style="258" customWidth="1"/>
    <col min="11522" max="11522" width="20.44140625" style="258" customWidth="1"/>
    <col min="11523" max="11523" width="16.5546875" style="258" customWidth="1"/>
    <col min="11524" max="11524" width="23.6640625" style="258" customWidth="1"/>
    <col min="11525" max="11525" width="13.88671875" style="258" customWidth="1"/>
    <col min="11526" max="11526" width="23.6640625" style="258" customWidth="1"/>
    <col min="11527" max="11776" width="9.109375" style="258"/>
    <col min="11777" max="11777" width="43.33203125" style="258" customWidth="1"/>
    <col min="11778" max="11778" width="20.44140625" style="258" customWidth="1"/>
    <col min="11779" max="11779" width="16.5546875" style="258" customWidth="1"/>
    <col min="11780" max="11780" width="23.6640625" style="258" customWidth="1"/>
    <col min="11781" max="11781" width="13.88671875" style="258" customWidth="1"/>
    <col min="11782" max="11782" width="23.6640625" style="258" customWidth="1"/>
    <col min="11783" max="12032" width="9.109375" style="258"/>
    <col min="12033" max="12033" width="43.33203125" style="258" customWidth="1"/>
    <col min="12034" max="12034" width="20.44140625" style="258" customWidth="1"/>
    <col min="12035" max="12035" width="16.5546875" style="258" customWidth="1"/>
    <col min="12036" max="12036" width="23.6640625" style="258" customWidth="1"/>
    <col min="12037" max="12037" width="13.88671875" style="258" customWidth="1"/>
    <col min="12038" max="12038" width="23.6640625" style="258" customWidth="1"/>
    <col min="12039" max="12288" width="9.109375" style="258"/>
    <col min="12289" max="12289" width="43.33203125" style="258" customWidth="1"/>
    <col min="12290" max="12290" width="20.44140625" style="258" customWidth="1"/>
    <col min="12291" max="12291" width="16.5546875" style="258" customWidth="1"/>
    <col min="12292" max="12292" width="23.6640625" style="258" customWidth="1"/>
    <col min="12293" max="12293" width="13.88671875" style="258" customWidth="1"/>
    <col min="12294" max="12294" width="23.6640625" style="258" customWidth="1"/>
    <col min="12295" max="12544" width="9.109375" style="258"/>
    <col min="12545" max="12545" width="43.33203125" style="258" customWidth="1"/>
    <col min="12546" max="12546" width="20.44140625" style="258" customWidth="1"/>
    <col min="12547" max="12547" width="16.5546875" style="258" customWidth="1"/>
    <col min="12548" max="12548" width="23.6640625" style="258" customWidth="1"/>
    <col min="12549" max="12549" width="13.88671875" style="258" customWidth="1"/>
    <col min="12550" max="12550" width="23.6640625" style="258" customWidth="1"/>
    <col min="12551" max="12800" width="9.109375" style="258"/>
    <col min="12801" max="12801" width="43.33203125" style="258" customWidth="1"/>
    <col min="12802" max="12802" width="20.44140625" style="258" customWidth="1"/>
    <col min="12803" max="12803" width="16.5546875" style="258" customWidth="1"/>
    <col min="12804" max="12804" width="23.6640625" style="258" customWidth="1"/>
    <col min="12805" max="12805" width="13.88671875" style="258" customWidth="1"/>
    <col min="12806" max="12806" width="23.6640625" style="258" customWidth="1"/>
    <col min="12807" max="13056" width="9.109375" style="258"/>
    <col min="13057" max="13057" width="43.33203125" style="258" customWidth="1"/>
    <col min="13058" max="13058" width="20.44140625" style="258" customWidth="1"/>
    <col min="13059" max="13059" width="16.5546875" style="258" customWidth="1"/>
    <col min="13060" max="13060" width="23.6640625" style="258" customWidth="1"/>
    <col min="13061" max="13061" width="13.88671875" style="258" customWidth="1"/>
    <col min="13062" max="13062" width="23.6640625" style="258" customWidth="1"/>
    <col min="13063" max="13312" width="9.109375" style="258"/>
    <col min="13313" max="13313" width="43.33203125" style="258" customWidth="1"/>
    <col min="13314" max="13314" width="20.44140625" style="258" customWidth="1"/>
    <col min="13315" max="13315" width="16.5546875" style="258" customWidth="1"/>
    <col min="13316" max="13316" width="23.6640625" style="258" customWidth="1"/>
    <col min="13317" max="13317" width="13.88671875" style="258" customWidth="1"/>
    <col min="13318" max="13318" width="23.6640625" style="258" customWidth="1"/>
    <col min="13319" max="13568" width="9.109375" style="258"/>
    <col min="13569" max="13569" width="43.33203125" style="258" customWidth="1"/>
    <col min="13570" max="13570" width="20.44140625" style="258" customWidth="1"/>
    <col min="13571" max="13571" width="16.5546875" style="258" customWidth="1"/>
    <col min="13572" max="13572" width="23.6640625" style="258" customWidth="1"/>
    <col min="13573" max="13573" width="13.88671875" style="258" customWidth="1"/>
    <col min="13574" max="13574" width="23.6640625" style="258" customWidth="1"/>
    <col min="13575" max="13824" width="9.109375" style="258"/>
    <col min="13825" max="13825" width="43.33203125" style="258" customWidth="1"/>
    <col min="13826" max="13826" width="20.44140625" style="258" customWidth="1"/>
    <col min="13827" max="13827" width="16.5546875" style="258" customWidth="1"/>
    <col min="13828" max="13828" width="23.6640625" style="258" customWidth="1"/>
    <col min="13829" max="13829" width="13.88671875" style="258" customWidth="1"/>
    <col min="13830" max="13830" width="23.6640625" style="258" customWidth="1"/>
    <col min="13831" max="14080" width="9.109375" style="258"/>
    <col min="14081" max="14081" width="43.33203125" style="258" customWidth="1"/>
    <col min="14082" max="14082" width="20.44140625" style="258" customWidth="1"/>
    <col min="14083" max="14083" width="16.5546875" style="258" customWidth="1"/>
    <col min="14084" max="14084" width="23.6640625" style="258" customWidth="1"/>
    <col min="14085" max="14085" width="13.88671875" style="258" customWidth="1"/>
    <col min="14086" max="14086" width="23.6640625" style="258" customWidth="1"/>
    <col min="14087" max="14336" width="9.109375" style="258"/>
    <col min="14337" max="14337" width="43.33203125" style="258" customWidth="1"/>
    <col min="14338" max="14338" width="20.44140625" style="258" customWidth="1"/>
    <col min="14339" max="14339" width="16.5546875" style="258" customWidth="1"/>
    <col min="14340" max="14340" width="23.6640625" style="258" customWidth="1"/>
    <col min="14341" max="14341" width="13.88671875" style="258" customWidth="1"/>
    <col min="14342" max="14342" width="23.6640625" style="258" customWidth="1"/>
    <col min="14343" max="14592" width="9.109375" style="258"/>
    <col min="14593" max="14593" width="43.33203125" style="258" customWidth="1"/>
    <col min="14594" max="14594" width="20.44140625" style="258" customWidth="1"/>
    <col min="14595" max="14595" width="16.5546875" style="258" customWidth="1"/>
    <col min="14596" max="14596" width="23.6640625" style="258" customWidth="1"/>
    <col min="14597" max="14597" width="13.88671875" style="258" customWidth="1"/>
    <col min="14598" max="14598" width="23.6640625" style="258" customWidth="1"/>
    <col min="14599" max="14848" width="9.109375" style="258"/>
    <col min="14849" max="14849" width="43.33203125" style="258" customWidth="1"/>
    <col min="14850" max="14850" width="20.44140625" style="258" customWidth="1"/>
    <col min="14851" max="14851" width="16.5546875" style="258" customWidth="1"/>
    <col min="14852" max="14852" width="23.6640625" style="258" customWidth="1"/>
    <col min="14853" max="14853" width="13.88671875" style="258" customWidth="1"/>
    <col min="14854" max="14854" width="23.6640625" style="258" customWidth="1"/>
    <col min="14855" max="15104" width="9.109375" style="258"/>
    <col min="15105" max="15105" width="43.33203125" style="258" customWidth="1"/>
    <col min="15106" max="15106" width="20.44140625" style="258" customWidth="1"/>
    <col min="15107" max="15107" width="16.5546875" style="258" customWidth="1"/>
    <col min="15108" max="15108" width="23.6640625" style="258" customWidth="1"/>
    <col min="15109" max="15109" width="13.88671875" style="258" customWidth="1"/>
    <col min="15110" max="15110" width="23.6640625" style="258" customWidth="1"/>
    <col min="15111" max="15360" width="9.109375" style="258"/>
    <col min="15361" max="15361" width="43.33203125" style="258" customWidth="1"/>
    <col min="15362" max="15362" width="20.44140625" style="258" customWidth="1"/>
    <col min="15363" max="15363" width="16.5546875" style="258" customWidth="1"/>
    <col min="15364" max="15364" width="23.6640625" style="258" customWidth="1"/>
    <col min="15365" max="15365" width="13.88671875" style="258" customWidth="1"/>
    <col min="15366" max="15366" width="23.6640625" style="258" customWidth="1"/>
    <col min="15367" max="15616" width="9.109375" style="258"/>
    <col min="15617" max="15617" width="43.33203125" style="258" customWidth="1"/>
    <col min="15618" max="15618" width="20.44140625" style="258" customWidth="1"/>
    <col min="15619" max="15619" width="16.5546875" style="258" customWidth="1"/>
    <col min="15620" max="15620" width="23.6640625" style="258" customWidth="1"/>
    <col min="15621" max="15621" width="13.88671875" style="258" customWidth="1"/>
    <col min="15622" max="15622" width="23.6640625" style="258" customWidth="1"/>
    <col min="15623" max="15872" width="9.109375" style="258"/>
    <col min="15873" max="15873" width="43.33203125" style="258" customWidth="1"/>
    <col min="15874" max="15874" width="20.44140625" style="258" customWidth="1"/>
    <col min="15875" max="15875" width="16.5546875" style="258" customWidth="1"/>
    <col min="15876" max="15876" width="23.6640625" style="258" customWidth="1"/>
    <col min="15877" max="15877" width="13.88671875" style="258" customWidth="1"/>
    <col min="15878" max="15878" width="23.6640625" style="258" customWidth="1"/>
    <col min="15879" max="16128" width="9.109375" style="258"/>
    <col min="16129" max="16129" width="43.33203125" style="258" customWidth="1"/>
    <col min="16130" max="16130" width="20.44140625" style="258" customWidth="1"/>
    <col min="16131" max="16131" width="16.5546875" style="258" customWidth="1"/>
    <col min="16132" max="16132" width="23.6640625" style="258" customWidth="1"/>
    <col min="16133" max="16133" width="13.88671875" style="258" customWidth="1"/>
    <col min="16134" max="16134" width="23.6640625" style="258" customWidth="1"/>
    <col min="16135" max="16384" width="9.109375" style="258"/>
  </cols>
  <sheetData>
    <row r="1" spans="1:8" ht="23.25" customHeight="1" x14ac:dyDescent="0.3">
      <c r="A1" s="552" t="s">
        <v>855</v>
      </c>
      <c r="B1" s="552"/>
      <c r="C1" s="552"/>
      <c r="D1" s="552"/>
      <c r="E1" s="552"/>
      <c r="F1" s="552"/>
    </row>
    <row r="2" spans="1:8" ht="23.25" customHeight="1" x14ac:dyDescent="0.3">
      <c r="A2" s="259"/>
      <c r="B2" s="260"/>
      <c r="C2" s="260"/>
      <c r="D2" s="260"/>
      <c r="E2" s="260"/>
      <c r="F2" s="261"/>
    </row>
    <row r="3" spans="1:8" x14ac:dyDescent="0.3">
      <c r="A3" s="259"/>
      <c r="B3" s="260"/>
      <c r="C3" s="260"/>
      <c r="D3" s="260"/>
      <c r="E3" s="260"/>
      <c r="F3" s="261"/>
    </row>
    <row r="4" spans="1:8" x14ac:dyDescent="0.3">
      <c r="A4" s="262"/>
      <c r="B4" s="263"/>
      <c r="C4" s="263"/>
      <c r="D4" s="263"/>
      <c r="E4" s="263"/>
      <c r="F4" s="261"/>
    </row>
    <row r="5" spans="1:8" ht="31.2" x14ac:dyDescent="0.3">
      <c r="A5" s="398" t="s">
        <v>388</v>
      </c>
      <c r="B5" s="399" t="s">
        <v>830</v>
      </c>
      <c r="C5" s="399" t="s">
        <v>389</v>
      </c>
      <c r="D5" s="399" t="s">
        <v>853</v>
      </c>
      <c r="E5" s="399" t="s">
        <v>390</v>
      </c>
      <c r="F5" s="399" t="s">
        <v>854</v>
      </c>
    </row>
    <row r="6" spans="1:8" x14ac:dyDescent="0.3">
      <c r="A6" s="279" t="s">
        <v>391</v>
      </c>
      <c r="B6" s="264">
        <f>'15.a.sz.tábla'!C16</f>
        <v>45865072</v>
      </c>
      <c r="C6" s="264"/>
      <c r="D6" s="264">
        <f>F6-B6</f>
        <v>-1906000</v>
      </c>
      <c r="E6" s="264"/>
      <c r="F6" s="264">
        <f>'15.a.sz.tábla'!E16</f>
        <v>43959072</v>
      </c>
      <c r="G6" s="265"/>
    </row>
    <row r="7" spans="1:8" x14ac:dyDescent="0.3">
      <c r="A7" s="400" t="s">
        <v>392</v>
      </c>
      <c r="B7" s="266">
        <f>'15.a.sz.tábla'!C15</f>
        <v>279167702</v>
      </c>
      <c r="C7" s="264"/>
      <c r="D7" s="264">
        <f t="shared" ref="D7:D8" si="0">F7-B7</f>
        <v>0</v>
      </c>
      <c r="E7" s="266"/>
      <c r="F7" s="264">
        <f>'15.a.sz.tábla'!E15</f>
        <v>279167702</v>
      </c>
    </row>
    <row r="8" spans="1:8" x14ac:dyDescent="0.3">
      <c r="A8" s="279" t="s">
        <v>393</v>
      </c>
      <c r="B8" s="264">
        <f>'15.a.sz.tábla'!C13</f>
        <v>200633815</v>
      </c>
      <c r="C8" s="264"/>
      <c r="D8" s="264">
        <f t="shared" si="0"/>
        <v>0</v>
      </c>
      <c r="E8" s="264"/>
      <c r="F8" s="264">
        <f>'15.a.sz.tábla'!E13</f>
        <v>200633815</v>
      </c>
    </row>
    <row r="9" spans="1:8" ht="31.2" x14ac:dyDescent="0.3">
      <c r="A9" s="401" t="s">
        <v>394</v>
      </c>
      <c r="B9" s="264"/>
      <c r="C9" s="264"/>
      <c r="D9" s="264"/>
      <c r="E9" s="264"/>
      <c r="F9" s="264">
        <f t="shared" ref="F9" si="1">B9+D9</f>
        <v>0</v>
      </c>
      <c r="G9" s="267"/>
    </row>
    <row r="10" spans="1:8" x14ac:dyDescent="0.3">
      <c r="A10" s="402" t="s">
        <v>71</v>
      </c>
      <c r="B10" s="271">
        <f>SUM(B6:B9)</f>
        <v>525666589</v>
      </c>
      <c r="C10" s="271"/>
      <c r="D10" s="271">
        <f>F10-B10</f>
        <v>-1906000</v>
      </c>
      <c r="E10" s="271">
        <v>0</v>
      </c>
      <c r="F10" s="271">
        <f>SUM(F6:F9)</f>
        <v>523760589</v>
      </c>
      <c r="H10" s="265"/>
    </row>
    <row r="11" spans="1:8" x14ac:dyDescent="0.3">
      <c r="A11" s="262"/>
      <c r="B11" s="263"/>
      <c r="C11" s="263"/>
      <c r="D11" s="263"/>
      <c r="E11" s="263"/>
      <c r="F11" s="263"/>
    </row>
    <row r="12" spans="1:8" x14ac:dyDescent="0.3">
      <c r="A12" s="262"/>
      <c r="B12" s="263"/>
      <c r="C12" s="263"/>
      <c r="D12" s="263"/>
      <c r="E12" s="263"/>
      <c r="F12" s="263"/>
    </row>
    <row r="13" spans="1:8" x14ac:dyDescent="0.3">
      <c r="A13" s="262"/>
      <c r="B13" s="263"/>
      <c r="C13" s="263"/>
      <c r="D13" s="263"/>
      <c r="E13" s="263"/>
      <c r="F13" s="263"/>
    </row>
  </sheetData>
  <mergeCells count="1">
    <mergeCell ref="A1:F1"/>
  </mergeCells>
  <printOptions horizontalCentered="1"/>
  <pageMargins left="0.31496062992125984" right="0.31496062992125984" top="1.3385826771653544" bottom="0.74803149606299213" header="0.31496062992125984" footer="0.31496062992125984"/>
  <pageSetup paperSize="9" orientation="landscape" r:id="rId1"/>
  <headerFooter>
    <oddHeader>&amp;L&amp;"Times New Roman,Normál"&amp;12Pécsely Község 
Önkormányzata &amp;C&amp;"Times New Roman,Normál"&amp;12 15.  melléklet 
az önkormányzat 2019. évi költségvetési gazdálkodási beszámolójáról szóló
9/2020. (VII. 07.) önkormányzati rendeletéhez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  <pageSetUpPr fitToPage="1"/>
  </sheetPr>
  <dimension ref="A1:IV104"/>
  <sheetViews>
    <sheetView view="pageLayout" zoomScaleNormal="100" workbookViewId="0">
      <selection sqref="A1:G1"/>
    </sheetView>
  </sheetViews>
  <sheetFormatPr defaultRowHeight="15.6" x14ac:dyDescent="0.3"/>
  <cols>
    <col min="1" max="1" width="46.6640625" style="277" customWidth="1"/>
    <col min="2" max="2" width="6.5546875" style="258" customWidth="1"/>
    <col min="3" max="3" width="13.44140625" style="258" customWidth="1"/>
    <col min="4" max="4" width="14.33203125" style="258" customWidth="1"/>
    <col min="5" max="5" width="13.5546875" style="258" customWidth="1"/>
    <col min="6" max="6" width="13.6640625" style="258" customWidth="1"/>
    <col min="7" max="7" width="7.5546875" style="284" customWidth="1"/>
    <col min="8" max="8" width="9.5546875" style="258" bestFit="1" customWidth="1"/>
    <col min="9" max="10" width="9.109375" style="258"/>
    <col min="11" max="11" width="11.33203125" style="258" bestFit="1" customWidth="1"/>
    <col min="12" max="12" width="9.109375" style="258"/>
    <col min="13" max="13" width="11.33203125" style="258" bestFit="1" customWidth="1"/>
    <col min="14" max="256" width="9.109375" style="258"/>
    <col min="257" max="257" width="46.6640625" style="258" customWidth="1"/>
    <col min="258" max="258" width="6.5546875" style="258" customWidth="1"/>
    <col min="259" max="259" width="11.109375" style="258" customWidth="1"/>
    <col min="260" max="260" width="11.5546875" style="258" customWidth="1"/>
    <col min="261" max="261" width="11" style="258" customWidth="1"/>
    <col min="262" max="262" width="10.6640625" style="258" customWidth="1"/>
    <col min="263" max="263" width="7.109375" style="258" customWidth="1"/>
    <col min="264" max="264" width="9.5546875" style="258" bestFit="1" customWidth="1"/>
    <col min="265" max="512" width="9.109375" style="258"/>
    <col min="513" max="513" width="46.6640625" style="258" customWidth="1"/>
    <col min="514" max="514" width="6.5546875" style="258" customWidth="1"/>
    <col min="515" max="515" width="11.109375" style="258" customWidth="1"/>
    <col min="516" max="516" width="11.5546875" style="258" customWidth="1"/>
    <col min="517" max="517" width="11" style="258" customWidth="1"/>
    <col min="518" max="518" width="10.6640625" style="258" customWidth="1"/>
    <col min="519" max="519" width="7.109375" style="258" customWidth="1"/>
    <col min="520" max="520" width="9.5546875" style="258" bestFit="1" customWidth="1"/>
    <col min="521" max="768" width="9.109375" style="258"/>
    <col min="769" max="769" width="46.6640625" style="258" customWidth="1"/>
    <col min="770" max="770" width="6.5546875" style="258" customWidth="1"/>
    <col min="771" max="771" width="11.109375" style="258" customWidth="1"/>
    <col min="772" max="772" width="11.5546875" style="258" customWidth="1"/>
    <col min="773" max="773" width="11" style="258" customWidth="1"/>
    <col min="774" max="774" width="10.6640625" style="258" customWidth="1"/>
    <col min="775" max="775" width="7.109375" style="258" customWidth="1"/>
    <col min="776" max="776" width="9.5546875" style="258" bestFit="1" customWidth="1"/>
    <col min="777" max="1024" width="9.109375" style="258"/>
    <col min="1025" max="1025" width="46.6640625" style="258" customWidth="1"/>
    <col min="1026" max="1026" width="6.5546875" style="258" customWidth="1"/>
    <col min="1027" max="1027" width="11.109375" style="258" customWidth="1"/>
    <col min="1028" max="1028" width="11.5546875" style="258" customWidth="1"/>
    <col min="1029" max="1029" width="11" style="258" customWidth="1"/>
    <col min="1030" max="1030" width="10.6640625" style="258" customWidth="1"/>
    <col min="1031" max="1031" width="7.109375" style="258" customWidth="1"/>
    <col min="1032" max="1032" width="9.5546875" style="258" bestFit="1" customWidth="1"/>
    <col min="1033" max="1280" width="9.109375" style="258"/>
    <col min="1281" max="1281" width="46.6640625" style="258" customWidth="1"/>
    <col min="1282" max="1282" width="6.5546875" style="258" customWidth="1"/>
    <col min="1283" max="1283" width="11.109375" style="258" customWidth="1"/>
    <col min="1284" max="1284" width="11.5546875" style="258" customWidth="1"/>
    <col min="1285" max="1285" width="11" style="258" customWidth="1"/>
    <col min="1286" max="1286" width="10.6640625" style="258" customWidth="1"/>
    <col min="1287" max="1287" width="7.109375" style="258" customWidth="1"/>
    <col min="1288" max="1288" width="9.5546875" style="258" bestFit="1" customWidth="1"/>
    <col min="1289" max="1536" width="9.109375" style="258"/>
    <col min="1537" max="1537" width="46.6640625" style="258" customWidth="1"/>
    <col min="1538" max="1538" width="6.5546875" style="258" customWidth="1"/>
    <col min="1539" max="1539" width="11.109375" style="258" customWidth="1"/>
    <col min="1540" max="1540" width="11.5546875" style="258" customWidth="1"/>
    <col min="1541" max="1541" width="11" style="258" customWidth="1"/>
    <col min="1542" max="1542" width="10.6640625" style="258" customWidth="1"/>
    <col min="1543" max="1543" width="7.109375" style="258" customWidth="1"/>
    <col min="1544" max="1544" width="9.5546875" style="258" bestFit="1" customWidth="1"/>
    <col min="1545" max="1792" width="9.109375" style="258"/>
    <col min="1793" max="1793" width="46.6640625" style="258" customWidth="1"/>
    <col min="1794" max="1794" width="6.5546875" style="258" customWidth="1"/>
    <col min="1795" max="1795" width="11.109375" style="258" customWidth="1"/>
    <col min="1796" max="1796" width="11.5546875" style="258" customWidth="1"/>
    <col min="1797" max="1797" width="11" style="258" customWidth="1"/>
    <col min="1798" max="1798" width="10.6640625" style="258" customWidth="1"/>
    <col min="1799" max="1799" width="7.109375" style="258" customWidth="1"/>
    <col min="1800" max="1800" width="9.5546875" style="258" bestFit="1" customWidth="1"/>
    <col min="1801" max="2048" width="9.109375" style="258"/>
    <col min="2049" max="2049" width="46.6640625" style="258" customWidth="1"/>
    <col min="2050" max="2050" width="6.5546875" style="258" customWidth="1"/>
    <col min="2051" max="2051" width="11.109375" style="258" customWidth="1"/>
    <col min="2052" max="2052" width="11.5546875" style="258" customWidth="1"/>
    <col min="2053" max="2053" width="11" style="258" customWidth="1"/>
    <col min="2054" max="2054" width="10.6640625" style="258" customWidth="1"/>
    <col min="2055" max="2055" width="7.109375" style="258" customWidth="1"/>
    <col min="2056" max="2056" width="9.5546875" style="258" bestFit="1" customWidth="1"/>
    <col min="2057" max="2304" width="9.109375" style="258"/>
    <col min="2305" max="2305" width="46.6640625" style="258" customWidth="1"/>
    <col min="2306" max="2306" width="6.5546875" style="258" customWidth="1"/>
    <col min="2307" max="2307" width="11.109375" style="258" customWidth="1"/>
    <col min="2308" max="2308" width="11.5546875" style="258" customWidth="1"/>
    <col min="2309" max="2309" width="11" style="258" customWidth="1"/>
    <col min="2310" max="2310" width="10.6640625" style="258" customWidth="1"/>
    <col min="2311" max="2311" width="7.109375" style="258" customWidth="1"/>
    <col min="2312" max="2312" width="9.5546875" style="258" bestFit="1" customWidth="1"/>
    <col min="2313" max="2560" width="9.109375" style="258"/>
    <col min="2561" max="2561" width="46.6640625" style="258" customWidth="1"/>
    <col min="2562" max="2562" width="6.5546875" style="258" customWidth="1"/>
    <col min="2563" max="2563" width="11.109375" style="258" customWidth="1"/>
    <col min="2564" max="2564" width="11.5546875" style="258" customWidth="1"/>
    <col min="2565" max="2565" width="11" style="258" customWidth="1"/>
    <col min="2566" max="2566" width="10.6640625" style="258" customWidth="1"/>
    <col min="2567" max="2567" width="7.109375" style="258" customWidth="1"/>
    <col min="2568" max="2568" width="9.5546875" style="258" bestFit="1" customWidth="1"/>
    <col min="2569" max="2816" width="9.109375" style="258"/>
    <col min="2817" max="2817" width="46.6640625" style="258" customWidth="1"/>
    <col min="2818" max="2818" width="6.5546875" style="258" customWidth="1"/>
    <col min="2819" max="2819" width="11.109375" style="258" customWidth="1"/>
    <col min="2820" max="2820" width="11.5546875" style="258" customWidth="1"/>
    <col min="2821" max="2821" width="11" style="258" customWidth="1"/>
    <col min="2822" max="2822" width="10.6640625" style="258" customWidth="1"/>
    <col min="2823" max="2823" width="7.109375" style="258" customWidth="1"/>
    <col min="2824" max="2824" width="9.5546875" style="258" bestFit="1" customWidth="1"/>
    <col min="2825" max="3072" width="9.109375" style="258"/>
    <col min="3073" max="3073" width="46.6640625" style="258" customWidth="1"/>
    <col min="3074" max="3074" width="6.5546875" style="258" customWidth="1"/>
    <col min="3075" max="3075" width="11.109375" style="258" customWidth="1"/>
    <col min="3076" max="3076" width="11.5546875" style="258" customWidth="1"/>
    <col min="3077" max="3077" width="11" style="258" customWidth="1"/>
    <col min="3078" max="3078" width="10.6640625" style="258" customWidth="1"/>
    <col min="3079" max="3079" width="7.109375" style="258" customWidth="1"/>
    <col min="3080" max="3080" width="9.5546875" style="258" bestFit="1" customWidth="1"/>
    <col min="3081" max="3328" width="9.109375" style="258"/>
    <col min="3329" max="3329" width="46.6640625" style="258" customWidth="1"/>
    <col min="3330" max="3330" width="6.5546875" style="258" customWidth="1"/>
    <col min="3331" max="3331" width="11.109375" style="258" customWidth="1"/>
    <col min="3332" max="3332" width="11.5546875" style="258" customWidth="1"/>
    <col min="3333" max="3333" width="11" style="258" customWidth="1"/>
    <col min="3334" max="3334" width="10.6640625" style="258" customWidth="1"/>
    <col min="3335" max="3335" width="7.109375" style="258" customWidth="1"/>
    <col min="3336" max="3336" width="9.5546875" style="258" bestFit="1" customWidth="1"/>
    <col min="3337" max="3584" width="9.109375" style="258"/>
    <col min="3585" max="3585" width="46.6640625" style="258" customWidth="1"/>
    <col min="3586" max="3586" width="6.5546875" style="258" customWidth="1"/>
    <col min="3587" max="3587" width="11.109375" style="258" customWidth="1"/>
    <col min="3588" max="3588" width="11.5546875" style="258" customWidth="1"/>
    <col min="3589" max="3589" width="11" style="258" customWidth="1"/>
    <col min="3590" max="3590" width="10.6640625" style="258" customWidth="1"/>
    <col min="3591" max="3591" width="7.109375" style="258" customWidth="1"/>
    <col min="3592" max="3592" width="9.5546875" style="258" bestFit="1" customWidth="1"/>
    <col min="3593" max="3840" width="9.109375" style="258"/>
    <col min="3841" max="3841" width="46.6640625" style="258" customWidth="1"/>
    <col min="3842" max="3842" width="6.5546875" style="258" customWidth="1"/>
    <col min="3843" max="3843" width="11.109375" style="258" customWidth="1"/>
    <col min="3844" max="3844" width="11.5546875" style="258" customWidth="1"/>
    <col min="3845" max="3845" width="11" style="258" customWidth="1"/>
    <col min="3846" max="3846" width="10.6640625" style="258" customWidth="1"/>
    <col min="3847" max="3847" width="7.109375" style="258" customWidth="1"/>
    <col min="3848" max="3848" width="9.5546875" style="258" bestFit="1" customWidth="1"/>
    <col min="3849" max="4096" width="9.109375" style="258"/>
    <col min="4097" max="4097" width="46.6640625" style="258" customWidth="1"/>
    <col min="4098" max="4098" width="6.5546875" style="258" customWidth="1"/>
    <col min="4099" max="4099" width="11.109375" style="258" customWidth="1"/>
    <col min="4100" max="4100" width="11.5546875" style="258" customWidth="1"/>
    <col min="4101" max="4101" width="11" style="258" customWidth="1"/>
    <col min="4102" max="4102" width="10.6640625" style="258" customWidth="1"/>
    <col min="4103" max="4103" width="7.109375" style="258" customWidth="1"/>
    <col min="4104" max="4104" width="9.5546875" style="258" bestFit="1" customWidth="1"/>
    <col min="4105" max="4352" width="9.109375" style="258"/>
    <col min="4353" max="4353" width="46.6640625" style="258" customWidth="1"/>
    <col min="4354" max="4354" width="6.5546875" style="258" customWidth="1"/>
    <col min="4355" max="4355" width="11.109375" style="258" customWidth="1"/>
    <col min="4356" max="4356" width="11.5546875" style="258" customWidth="1"/>
    <col min="4357" max="4357" width="11" style="258" customWidth="1"/>
    <col min="4358" max="4358" width="10.6640625" style="258" customWidth="1"/>
    <col min="4359" max="4359" width="7.109375" style="258" customWidth="1"/>
    <col min="4360" max="4360" width="9.5546875" style="258" bestFit="1" customWidth="1"/>
    <col min="4361" max="4608" width="9.109375" style="258"/>
    <col min="4609" max="4609" width="46.6640625" style="258" customWidth="1"/>
    <col min="4610" max="4610" width="6.5546875" style="258" customWidth="1"/>
    <col min="4611" max="4611" width="11.109375" style="258" customWidth="1"/>
    <col min="4612" max="4612" width="11.5546875" style="258" customWidth="1"/>
    <col min="4613" max="4613" width="11" style="258" customWidth="1"/>
    <col min="4614" max="4614" width="10.6640625" style="258" customWidth="1"/>
    <col min="4615" max="4615" width="7.109375" style="258" customWidth="1"/>
    <col min="4616" max="4616" width="9.5546875" style="258" bestFit="1" customWidth="1"/>
    <col min="4617" max="4864" width="9.109375" style="258"/>
    <col min="4865" max="4865" width="46.6640625" style="258" customWidth="1"/>
    <col min="4866" max="4866" width="6.5546875" style="258" customWidth="1"/>
    <col min="4867" max="4867" width="11.109375" style="258" customWidth="1"/>
    <col min="4868" max="4868" width="11.5546875" style="258" customWidth="1"/>
    <col min="4869" max="4869" width="11" style="258" customWidth="1"/>
    <col min="4870" max="4870" width="10.6640625" style="258" customWidth="1"/>
    <col min="4871" max="4871" width="7.109375" style="258" customWidth="1"/>
    <col min="4872" max="4872" width="9.5546875" style="258" bestFit="1" customWidth="1"/>
    <col min="4873" max="5120" width="9.109375" style="258"/>
    <col min="5121" max="5121" width="46.6640625" style="258" customWidth="1"/>
    <col min="5122" max="5122" width="6.5546875" style="258" customWidth="1"/>
    <col min="5123" max="5123" width="11.109375" style="258" customWidth="1"/>
    <col min="5124" max="5124" width="11.5546875" style="258" customWidth="1"/>
    <col min="5125" max="5125" width="11" style="258" customWidth="1"/>
    <col min="5126" max="5126" width="10.6640625" style="258" customWidth="1"/>
    <col min="5127" max="5127" width="7.109375" style="258" customWidth="1"/>
    <col min="5128" max="5128" width="9.5546875" style="258" bestFit="1" customWidth="1"/>
    <col min="5129" max="5376" width="9.109375" style="258"/>
    <col min="5377" max="5377" width="46.6640625" style="258" customWidth="1"/>
    <col min="5378" max="5378" width="6.5546875" style="258" customWidth="1"/>
    <col min="5379" max="5379" width="11.109375" style="258" customWidth="1"/>
    <col min="5380" max="5380" width="11.5546875" style="258" customWidth="1"/>
    <col min="5381" max="5381" width="11" style="258" customWidth="1"/>
    <col min="5382" max="5382" width="10.6640625" style="258" customWidth="1"/>
    <col min="5383" max="5383" width="7.109375" style="258" customWidth="1"/>
    <col min="5384" max="5384" width="9.5546875" style="258" bestFit="1" customWidth="1"/>
    <col min="5385" max="5632" width="9.109375" style="258"/>
    <col min="5633" max="5633" width="46.6640625" style="258" customWidth="1"/>
    <col min="5634" max="5634" width="6.5546875" style="258" customWidth="1"/>
    <col min="5635" max="5635" width="11.109375" style="258" customWidth="1"/>
    <col min="5636" max="5636" width="11.5546875" style="258" customWidth="1"/>
    <col min="5637" max="5637" width="11" style="258" customWidth="1"/>
    <col min="5638" max="5638" width="10.6640625" style="258" customWidth="1"/>
    <col min="5639" max="5639" width="7.109375" style="258" customWidth="1"/>
    <col min="5640" max="5640" width="9.5546875" style="258" bestFit="1" customWidth="1"/>
    <col min="5641" max="5888" width="9.109375" style="258"/>
    <col min="5889" max="5889" width="46.6640625" style="258" customWidth="1"/>
    <col min="5890" max="5890" width="6.5546875" style="258" customWidth="1"/>
    <col min="5891" max="5891" width="11.109375" style="258" customWidth="1"/>
    <col min="5892" max="5892" width="11.5546875" style="258" customWidth="1"/>
    <col min="5893" max="5893" width="11" style="258" customWidth="1"/>
    <col min="5894" max="5894" width="10.6640625" style="258" customWidth="1"/>
    <col min="5895" max="5895" width="7.109375" style="258" customWidth="1"/>
    <col min="5896" max="5896" width="9.5546875" style="258" bestFit="1" customWidth="1"/>
    <col min="5897" max="6144" width="9.109375" style="258"/>
    <col min="6145" max="6145" width="46.6640625" style="258" customWidth="1"/>
    <col min="6146" max="6146" width="6.5546875" style="258" customWidth="1"/>
    <col min="6147" max="6147" width="11.109375" style="258" customWidth="1"/>
    <col min="6148" max="6148" width="11.5546875" style="258" customWidth="1"/>
    <col min="6149" max="6149" width="11" style="258" customWidth="1"/>
    <col min="6150" max="6150" width="10.6640625" style="258" customWidth="1"/>
    <col min="6151" max="6151" width="7.109375" style="258" customWidth="1"/>
    <col min="6152" max="6152" width="9.5546875" style="258" bestFit="1" customWidth="1"/>
    <col min="6153" max="6400" width="9.109375" style="258"/>
    <col min="6401" max="6401" width="46.6640625" style="258" customWidth="1"/>
    <col min="6402" max="6402" width="6.5546875" style="258" customWidth="1"/>
    <col min="6403" max="6403" width="11.109375" style="258" customWidth="1"/>
    <col min="6404" max="6404" width="11.5546875" style="258" customWidth="1"/>
    <col min="6405" max="6405" width="11" style="258" customWidth="1"/>
    <col min="6406" max="6406" width="10.6640625" style="258" customWidth="1"/>
    <col min="6407" max="6407" width="7.109375" style="258" customWidth="1"/>
    <col min="6408" max="6408" width="9.5546875" style="258" bestFit="1" customWidth="1"/>
    <col min="6409" max="6656" width="9.109375" style="258"/>
    <col min="6657" max="6657" width="46.6640625" style="258" customWidth="1"/>
    <col min="6658" max="6658" width="6.5546875" style="258" customWidth="1"/>
    <col min="6659" max="6659" width="11.109375" style="258" customWidth="1"/>
    <col min="6660" max="6660" width="11.5546875" style="258" customWidth="1"/>
    <col min="6661" max="6661" width="11" style="258" customWidth="1"/>
    <col min="6662" max="6662" width="10.6640625" style="258" customWidth="1"/>
    <col min="6663" max="6663" width="7.109375" style="258" customWidth="1"/>
    <col min="6664" max="6664" width="9.5546875" style="258" bestFit="1" customWidth="1"/>
    <col min="6665" max="6912" width="9.109375" style="258"/>
    <col min="6913" max="6913" width="46.6640625" style="258" customWidth="1"/>
    <col min="6914" max="6914" width="6.5546875" style="258" customWidth="1"/>
    <col min="6915" max="6915" width="11.109375" style="258" customWidth="1"/>
    <col min="6916" max="6916" width="11.5546875" style="258" customWidth="1"/>
    <col min="6917" max="6917" width="11" style="258" customWidth="1"/>
    <col min="6918" max="6918" width="10.6640625" style="258" customWidth="1"/>
    <col min="6919" max="6919" width="7.109375" style="258" customWidth="1"/>
    <col min="6920" max="6920" width="9.5546875" style="258" bestFit="1" customWidth="1"/>
    <col min="6921" max="7168" width="9.109375" style="258"/>
    <col min="7169" max="7169" width="46.6640625" style="258" customWidth="1"/>
    <col min="7170" max="7170" width="6.5546875" style="258" customWidth="1"/>
    <col min="7171" max="7171" width="11.109375" style="258" customWidth="1"/>
    <col min="7172" max="7172" width="11.5546875" style="258" customWidth="1"/>
    <col min="7173" max="7173" width="11" style="258" customWidth="1"/>
    <col min="7174" max="7174" width="10.6640625" style="258" customWidth="1"/>
    <col min="7175" max="7175" width="7.109375" style="258" customWidth="1"/>
    <col min="7176" max="7176" width="9.5546875" style="258" bestFit="1" customWidth="1"/>
    <col min="7177" max="7424" width="9.109375" style="258"/>
    <col min="7425" max="7425" width="46.6640625" style="258" customWidth="1"/>
    <col min="7426" max="7426" width="6.5546875" style="258" customWidth="1"/>
    <col min="7427" max="7427" width="11.109375" style="258" customWidth="1"/>
    <col min="7428" max="7428" width="11.5546875" style="258" customWidth="1"/>
    <col min="7429" max="7429" width="11" style="258" customWidth="1"/>
    <col min="7430" max="7430" width="10.6640625" style="258" customWidth="1"/>
    <col min="7431" max="7431" width="7.109375" style="258" customWidth="1"/>
    <col min="7432" max="7432" width="9.5546875" style="258" bestFit="1" customWidth="1"/>
    <col min="7433" max="7680" width="9.109375" style="258"/>
    <col min="7681" max="7681" width="46.6640625" style="258" customWidth="1"/>
    <col min="7682" max="7682" width="6.5546875" style="258" customWidth="1"/>
    <col min="7683" max="7683" width="11.109375" style="258" customWidth="1"/>
    <col min="7684" max="7684" width="11.5546875" style="258" customWidth="1"/>
    <col min="7685" max="7685" width="11" style="258" customWidth="1"/>
    <col min="7686" max="7686" width="10.6640625" style="258" customWidth="1"/>
    <col min="7687" max="7687" width="7.109375" style="258" customWidth="1"/>
    <col min="7688" max="7688" width="9.5546875" style="258" bestFit="1" customWidth="1"/>
    <col min="7689" max="7936" width="9.109375" style="258"/>
    <col min="7937" max="7937" width="46.6640625" style="258" customWidth="1"/>
    <col min="7938" max="7938" width="6.5546875" style="258" customWidth="1"/>
    <col min="7939" max="7939" width="11.109375" style="258" customWidth="1"/>
    <col min="7940" max="7940" width="11.5546875" style="258" customWidth="1"/>
    <col min="7941" max="7941" width="11" style="258" customWidth="1"/>
    <col min="7942" max="7942" width="10.6640625" style="258" customWidth="1"/>
    <col min="7943" max="7943" width="7.109375" style="258" customWidth="1"/>
    <col min="7944" max="7944" width="9.5546875" style="258" bestFit="1" customWidth="1"/>
    <col min="7945" max="8192" width="9.109375" style="258"/>
    <col min="8193" max="8193" width="46.6640625" style="258" customWidth="1"/>
    <col min="8194" max="8194" width="6.5546875" style="258" customWidth="1"/>
    <col min="8195" max="8195" width="11.109375" style="258" customWidth="1"/>
    <col min="8196" max="8196" width="11.5546875" style="258" customWidth="1"/>
    <col min="8197" max="8197" width="11" style="258" customWidth="1"/>
    <col min="8198" max="8198" width="10.6640625" style="258" customWidth="1"/>
    <col min="8199" max="8199" width="7.109375" style="258" customWidth="1"/>
    <col min="8200" max="8200" width="9.5546875" style="258" bestFit="1" customWidth="1"/>
    <col min="8201" max="8448" width="9.109375" style="258"/>
    <col min="8449" max="8449" width="46.6640625" style="258" customWidth="1"/>
    <col min="8450" max="8450" width="6.5546875" style="258" customWidth="1"/>
    <col min="8451" max="8451" width="11.109375" style="258" customWidth="1"/>
    <col min="8452" max="8452" width="11.5546875" style="258" customWidth="1"/>
    <col min="8453" max="8453" width="11" style="258" customWidth="1"/>
    <col min="8454" max="8454" width="10.6640625" style="258" customWidth="1"/>
    <col min="8455" max="8455" width="7.109375" style="258" customWidth="1"/>
    <col min="8456" max="8456" width="9.5546875" style="258" bestFit="1" customWidth="1"/>
    <col min="8457" max="8704" width="9.109375" style="258"/>
    <col min="8705" max="8705" width="46.6640625" style="258" customWidth="1"/>
    <col min="8706" max="8706" width="6.5546875" style="258" customWidth="1"/>
    <col min="8707" max="8707" width="11.109375" style="258" customWidth="1"/>
    <col min="8708" max="8708" width="11.5546875" style="258" customWidth="1"/>
    <col min="8709" max="8709" width="11" style="258" customWidth="1"/>
    <col min="8710" max="8710" width="10.6640625" style="258" customWidth="1"/>
    <col min="8711" max="8711" width="7.109375" style="258" customWidth="1"/>
    <col min="8712" max="8712" width="9.5546875" style="258" bestFit="1" customWidth="1"/>
    <col min="8713" max="8960" width="9.109375" style="258"/>
    <col min="8961" max="8961" width="46.6640625" style="258" customWidth="1"/>
    <col min="8962" max="8962" width="6.5546875" style="258" customWidth="1"/>
    <col min="8963" max="8963" width="11.109375" style="258" customWidth="1"/>
    <col min="8964" max="8964" width="11.5546875" style="258" customWidth="1"/>
    <col min="8965" max="8965" width="11" style="258" customWidth="1"/>
    <col min="8966" max="8966" width="10.6640625" style="258" customWidth="1"/>
    <col min="8967" max="8967" width="7.109375" style="258" customWidth="1"/>
    <col min="8968" max="8968" width="9.5546875" style="258" bestFit="1" customWidth="1"/>
    <col min="8969" max="9216" width="9.109375" style="258"/>
    <col min="9217" max="9217" width="46.6640625" style="258" customWidth="1"/>
    <col min="9218" max="9218" width="6.5546875" style="258" customWidth="1"/>
    <col min="9219" max="9219" width="11.109375" style="258" customWidth="1"/>
    <col min="9220" max="9220" width="11.5546875" style="258" customWidth="1"/>
    <col min="9221" max="9221" width="11" style="258" customWidth="1"/>
    <col min="9222" max="9222" width="10.6640625" style="258" customWidth="1"/>
    <col min="9223" max="9223" width="7.109375" style="258" customWidth="1"/>
    <col min="9224" max="9224" width="9.5546875" style="258" bestFit="1" customWidth="1"/>
    <col min="9225" max="9472" width="9.109375" style="258"/>
    <col min="9473" max="9473" width="46.6640625" style="258" customWidth="1"/>
    <col min="9474" max="9474" width="6.5546875" style="258" customWidth="1"/>
    <col min="9475" max="9475" width="11.109375" style="258" customWidth="1"/>
    <col min="9476" max="9476" width="11.5546875" style="258" customWidth="1"/>
    <col min="9477" max="9477" width="11" style="258" customWidth="1"/>
    <col min="9478" max="9478" width="10.6640625" style="258" customWidth="1"/>
    <col min="9479" max="9479" width="7.109375" style="258" customWidth="1"/>
    <col min="9480" max="9480" width="9.5546875" style="258" bestFit="1" customWidth="1"/>
    <col min="9481" max="9728" width="9.109375" style="258"/>
    <col min="9729" max="9729" width="46.6640625" style="258" customWidth="1"/>
    <col min="9730" max="9730" width="6.5546875" style="258" customWidth="1"/>
    <col min="9731" max="9731" width="11.109375" style="258" customWidth="1"/>
    <col min="9732" max="9732" width="11.5546875" style="258" customWidth="1"/>
    <col min="9733" max="9733" width="11" style="258" customWidth="1"/>
    <col min="9734" max="9734" width="10.6640625" style="258" customWidth="1"/>
    <col min="9735" max="9735" width="7.109375" style="258" customWidth="1"/>
    <col min="9736" max="9736" width="9.5546875" style="258" bestFit="1" customWidth="1"/>
    <col min="9737" max="9984" width="9.109375" style="258"/>
    <col min="9985" max="9985" width="46.6640625" style="258" customWidth="1"/>
    <col min="9986" max="9986" width="6.5546875" style="258" customWidth="1"/>
    <col min="9987" max="9987" width="11.109375" style="258" customWidth="1"/>
    <col min="9988" max="9988" width="11.5546875" style="258" customWidth="1"/>
    <col min="9989" max="9989" width="11" style="258" customWidth="1"/>
    <col min="9990" max="9990" width="10.6640625" style="258" customWidth="1"/>
    <col min="9991" max="9991" width="7.109375" style="258" customWidth="1"/>
    <col min="9992" max="9992" width="9.5546875" style="258" bestFit="1" customWidth="1"/>
    <col min="9993" max="10240" width="9.109375" style="258"/>
    <col min="10241" max="10241" width="46.6640625" style="258" customWidth="1"/>
    <col min="10242" max="10242" width="6.5546875" style="258" customWidth="1"/>
    <col min="10243" max="10243" width="11.109375" style="258" customWidth="1"/>
    <col min="10244" max="10244" width="11.5546875" style="258" customWidth="1"/>
    <col min="10245" max="10245" width="11" style="258" customWidth="1"/>
    <col min="10246" max="10246" width="10.6640625" style="258" customWidth="1"/>
    <col min="10247" max="10247" width="7.109375" style="258" customWidth="1"/>
    <col min="10248" max="10248" width="9.5546875" style="258" bestFit="1" customWidth="1"/>
    <col min="10249" max="10496" width="9.109375" style="258"/>
    <col min="10497" max="10497" width="46.6640625" style="258" customWidth="1"/>
    <col min="10498" max="10498" width="6.5546875" style="258" customWidth="1"/>
    <col min="10499" max="10499" width="11.109375" style="258" customWidth="1"/>
    <col min="10500" max="10500" width="11.5546875" style="258" customWidth="1"/>
    <col min="10501" max="10501" width="11" style="258" customWidth="1"/>
    <col min="10502" max="10502" width="10.6640625" style="258" customWidth="1"/>
    <col min="10503" max="10503" width="7.109375" style="258" customWidth="1"/>
    <col min="10504" max="10504" width="9.5546875" style="258" bestFit="1" customWidth="1"/>
    <col min="10505" max="10752" width="9.109375" style="258"/>
    <col min="10753" max="10753" width="46.6640625" style="258" customWidth="1"/>
    <col min="10754" max="10754" width="6.5546875" style="258" customWidth="1"/>
    <col min="10755" max="10755" width="11.109375" style="258" customWidth="1"/>
    <col min="10756" max="10756" width="11.5546875" style="258" customWidth="1"/>
    <col min="10757" max="10757" width="11" style="258" customWidth="1"/>
    <col min="10758" max="10758" width="10.6640625" style="258" customWidth="1"/>
    <col min="10759" max="10759" width="7.109375" style="258" customWidth="1"/>
    <col min="10760" max="10760" width="9.5546875" style="258" bestFit="1" customWidth="1"/>
    <col min="10761" max="11008" width="9.109375" style="258"/>
    <col min="11009" max="11009" width="46.6640625" style="258" customWidth="1"/>
    <col min="11010" max="11010" width="6.5546875" style="258" customWidth="1"/>
    <col min="11011" max="11011" width="11.109375" style="258" customWidth="1"/>
    <col min="11012" max="11012" width="11.5546875" style="258" customWidth="1"/>
    <col min="11013" max="11013" width="11" style="258" customWidth="1"/>
    <col min="11014" max="11014" width="10.6640625" style="258" customWidth="1"/>
    <col min="11015" max="11015" width="7.109375" style="258" customWidth="1"/>
    <col min="11016" max="11016" width="9.5546875" style="258" bestFit="1" customWidth="1"/>
    <col min="11017" max="11264" width="9.109375" style="258"/>
    <col min="11265" max="11265" width="46.6640625" style="258" customWidth="1"/>
    <col min="11266" max="11266" width="6.5546875" style="258" customWidth="1"/>
    <col min="11267" max="11267" width="11.109375" style="258" customWidth="1"/>
    <col min="11268" max="11268" width="11.5546875" style="258" customWidth="1"/>
    <col min="11269" max="11269" width="11" style="258" customWidth="1"/>
    <col min="11270" max="11270" width="10.6640625" style="258" customWidth="1"/>
    <col min="11271" max="11271" width="7.109375" style="258" customWidth="1"/>
    <col min="11272" max="11272" width="9.5546875" style="258" bestFit="1" customWidth="1"/>
    <col min="11273" max="11520" width="9.109375" style="258"/>
    <col min="11521" max="11521" width="46.6640625" style="258" customWidth="1"/>
    <col min="11522" max="11522" width="6.5546875" style="258" customWidth="1"/>
    <col min="11523" max="11523" width="11.109375" style="258" customWidth="1"/>
    <col min="11524" max="11524" width="11.5546875" style="258" customWidth="1"/>
    <col min="11525" max="11525" width="11" style="258" customWidth="1"/>
    <col min="11526" max="11526" width="10.6640625" style="258" customWidth="1"/>
    <col min="11527" max="11527" width="7.109375" style="258" customWidth="1"/>
    <col min="11528" max="11528" width="9.5546875" style="258" bestFit="1" customWidth="1"/>
    <col min="11529" max="11776" width="9.109375" style="258"/>
    <col min="11777" max="11777" width="46.6640625" style="258" customWidth="1"/>
    <col min="11778" max="11778" width="6.5546875" style="258" customWidth="1"/>
    <col min="11779" max="11779" width="11.109375" style="258" customWidth="1"/>
    <col min="11780" max="11780" width="11.5546875" style="258" customWidth="1"/>
    <col min="11781" max="11781" width="11" style="258" customWidth="1"/>
    <col min="11782" max="11782" width="10.6640625" style="258" customWidth="1"/>
    <col min="11783" max="11783" width="7.109375" style="258" customWidth="1"/>
    <col min="11784" max="11784" width="9.5546875" style="258" bestFit="1" customWidth="1"/>
    <col min="11785" max="12032" width="9.109375" style="258"/>
    <col min="12033" max="12033" width="46.6640625" style="258" customWidth="1"/>
    <col min="12034" max="12034" width="6.5546875" style="258" customWidth="1"/>
    <col min="12035" max="12035" width="11.109375" style="258" customWidth="1"/>
    <col min="12036" max="12036" width="11.5546875" style="258" customWidth="1"/>
    <col min="12037" max="12037" width="11" style="258" customWidth="1"/>
    <col min="12038" max="12038" width="10.6640625" style="258" customWidth="1"/>
    <col min="12039" max="12039" width="7.109375" style="258" customWidth="1"/>
    <col min="12040" max="12040" width="9.5546875" style="258" bestFit="1" customWidth="1"/>
    <col min="12041" max="12288" width="9.109375" style="258"/>
    <col min="12289" max="12289" width="46.6640625" style="258" customWidth="1"/>
    <col min="12290" max="12290" width="6.5546875" style="258" customWidth="1"/>
    <col min="12291" max="12291" width="11.109375" style="258" customWidth="1"/>
    <col min="12292" max="12292" width="11.5546875" style="258" customWidth="1"/>
    <col min="12293" max="12293" width="11" style="258" customWidth="1"/>
    <col min="12294" max="12294" width="10.6640625" style="258" customWidth="1"/>
    <col min="12295" max="12295" width="7.109375" style="258" customWidth="1"/>
    <col min="12296" max="12296" width="9.5546875" style="258" bestFit="1" customWidth="1"/>
    <col min="12297" max="12544" width="9.109375" style="258"/>
    <col min="12545" max="12545" width="46.6640625" style="258" customWidth="1"/>
    <col min="12546" max="12546" width="6.5546875" style="258" customWidth="1"/>
    <col min="12547" max="12547" width="11.109375" style="258" customWidth="1"/>
    <col min="12548" max="12548" width="11.5546875" style="258" customWidth="1"/>
    <col min="12549" max="12549" width="11" style="258" customWidth="1"/>
    <col min="12550" max="12550" width="10.6640625" style="258" customWidth="1"/>
    <col min="12551" max="12551" width="7.109375" style="258" customWidth="1"/>
    <col min="12552" max="12552" width="9.5546875" style="258" bestFit="1" customWidth="1"/>
    <col min="12553" max="12800" width="9.109375" style="258"/>
    <col min="12801" max="12801" width="46.6640625" style="258" customWidth="1"/>
    <col min="12802" max="12802" width="6.5546875" style="258" customWidth="1"/>
    <col min="12803" max="12803" width="11.109375" style="258" customWidth="1"/>
    <col min="12804" max="12804" width="11.5546875" style="258" customWidth="1"/>
    <col min="12805" max="12805" width="11" style="258" customWidth="1"/>
    <col min="12806" max="12806" width="10.6640625" style="258" customWidth="1"/>
    <col min="12807" max="12807" width="7.109375" style="258" customWidth="1"/>
    <col min="12808" max="12808" width="9.5546875" style="258" bestFit="1" customWidth="1"/>
    <col min="12809" max="13056" width="9.109375" style="258"/>
    <col min="13057" max="13057" width="46.6640625" style="258" customWidth="1"/>
    <col min="13058" max="13058" width="6.5546875" style="258" customWidth="1"/>
    <col min="13059" max="13059" width="11.109375" style="258" customWidth="1"/>
    <col min="13060" max="13060" width="11.5546875" style="258" customWidth="1"/>
    <col min="13061" max="13061" width="11" style="258" customWidth="1"/>
    <col min="13062" max="13062" width="10.6640625" style="258" customWidth="1"/>
    <col min="13063" max="13063" width="7.109375" style="258" customWidth="1"/>
    <col min="13064" max="13064" width="9.5546875" style="258" bestFit="1" customWidth="1"/>
    <col min="13065" max="13312" width="9.109375" style="258"/>
    <col min="13313" max="13313" width="46.6640625" style="258" customWidth="1"/>
    <col min="13314" max="13314" width="6.5546875" style="258" customWidth="1"/>
    <col min="13315" max="13315" width="11.109375" style="258" customWidth="1"/>
    <col min="13316" max="13316" width="11.5546875" style="258" customWidth="1"/>
    <col min="13317" max="13317" width="11" style="258" customWidth="1"/>
    <col min="13318" max="13318" width="10.6640625" style="258" customWidth="1"/>
    <col min="13319" max="13319" width="7.109375" style="258" customWidth="1"/>
    <col min="13320" max="13320" width="9.5546875" style="258" bestFit="1" customWidth="1"/>
    <col min="13321" max="13568" width="9.109375" style="258"/>
    <col min="13569" max="13569" width="46.6640625" style="258" customWidth="1"/>
    <col min="13570" max="13570" width="6.5546875" style="258" customWidth="1"/>
    <col min="13571" max="13571" width="11.109375" style="258" customWidth="1"/>
    <col min="13572" max="13572" width="11.5546875" style="258" customWidth="1"/>
    <col min="13573" max="13573" width="11" style="258" customWidth="1"/>
    <col min="13574" max="13574" width="10.6640625" style="258" customWidth="1"/>
    <col min="13575" max="13575" width="7.109375" style="258" customWidth="1"/>
    <col min="13576" max="13576" width="9.5546875" style="258" bestFit="1" customWidth="1"/>
    <col min="13577" max="13824" width="9.109375" style="258"/>
    <col min="13825" max="13825" width="46.6640625" style="258" customWidth="1"/>
    <col min="13826" max="13826" width="6.5546875" style="258" customWidth="1"/>
    <col min="13827" max="13827" width="11.109375" style="258" customWidth="1"/>
    <col min="13828" max="13828" width="11.5546875" style="258" customWidth="1"/>
    <col min="13829" max="13829" width="11" style="258" customWidth="1"/>
    <col min="13830" max="13830" width="10.6640625" style="258" customWidth="1"/>
    <col min="13831" max="13831" width="7.109375" style="258" customWidth="1"/>
    <col min="13832" max="13832" width="9.5546875" style="258" bestFit="1" customWidth="1"/>
    <col min="13833" max="14080" width="9.109375" style="258"/>
    <col min="14081" max="14081" width="46.6640625" style="258" customWidth="1"/>
    <col min="14082" max="14082" width="6.5546875" style="258" customWidth="1"/>
    <col min="14083" max="14083" width="11.109375" style="258" customWidth="1"/>
    <col min="14084" max="14084" width="11.5546875" style="258" customWidth="1"/>
    <col min="14085" max="14085" width="11" style="258" customWidth="1"/>
    <col min="14086" max="14086" width="10.6640625" style="258" customWidth="1"/>
    <col min="14087" max="14087" width="7.109375" style="258" customWidth="1"/>
    <col min="14088" max="14088" width="9.5546875" style="258" bestFit="1" customWidth="1"/>
    <col min="14089" max="14336" width="9.109375" style="258"/>
    <col min="14337" max="14337" width="46.6640625" style="258" customWidth="1"/>
    <col min="14338" max="14338" width="6.5546875" style="258" customWidth="1"/>
    <col min="14339" max="14339" width="11.109375" style="258" customWidth="1"/>
    <col min="14340" max="14340" width="11.5546875" style="258" customWidth="1"/>
    <col min="14341" max="14341" width="11" style="258" customWidth="1"/>
    <col min="14342" max="14342" width="10.6640625" style="258" customWidth="1"/>
    <col min="14343" max="14343" width="7.109375" style="258" customWidth="1"/>
    <col min="14344" max="14344" width="9.5546875" style="258" bestFit="1" customWidth="1"/>
    <col min="14345" max="14592" width="9.109375" style="258"/>
    <col min="14593" max="14593" width="46.6640625" style="258" customWidth="1"/>
    <col min="14594" max="14594" width="6.5546875" style="258" customWidth="1"/>
    <col min="14595" max="14595" width="11.109375" style="258" customWidth="1"/>
    <col min="14596" max="14596" width="11.5546875" style="258" customWidth="1"/>
    <col min="14597" max="14597" width="11" style="258" customWidth="1"/>
    <col min="14598" max="14598" width="10.6640625" style="258" customWidth="1"/>
    <col min="14599" max="14599" width="7.109375" style="258" customWidth="1"/>
    <col min="14600" max="14600" width="9.5546875" style="258" bestFit="1" customWidth="1"/>
    <col min="14601" max="14848" width="9.109375" style="258"/>
    <col min="14849" max="14849" width="46.6640625" style="258" customWidth="1"/>
    <col min="14850" max="14850" width="6.5546875" style="258" customWidth="1"/>
    <col min="14851" max="14851" width="11.109375" style="258" customWidth="1"/>
    <col min="14852" max="14852" width="11.5546875" style="258" customWidth="1"/>
    <col min="14853" max="14853" width="11" style="258" customWidth="1"/>
    <col min="14854" max="14854" width="10.6640625" style="258" customWidth="1"/>
    <col min="14855" max="14855" width="7.109375" style="258" customWidth="1"/>
    <col min="14856" max="14856" width="9.5546875" style="258" bestFit="1" customWidth="1"/>
    <col min="14857" max="15104" width="9.109375" style="258"/>
    <col min="15105" max="15105" width="46.6640625" style="258" customWidth="1"/>
    <col min="15106" max="15106" width="6.5546875" style="258" customWidth="1"/>
    <col min="15107" max="15107" width="11.109375" style="258" customWidth="1"/>
    <col min="15108" max="15108" width="11.5546875" style="258" customWidth="1"/>
    <col min="15109" max="15109" width="11" style="258" customWidth="1"/>
    <col min="15110" max="15110" width="10.6640625" style="258" customWidth="1"/>
    <col min="15111" max="15111" width="7.109375" style="258" customWidth="1"/>
    <col min="15112" max="15112" width="9.5546875" style="258" bestFit="1" customWidth="1"/>
    <col min="15113" max="15360" width="9.109375" style="258"/>
    <col min="15361" max="15361" width="46.6640625" style="258" customWidth="1"/>
    <col min="15362" max="15362" width="6.5546875" style="258" customWidth="1"/>
    <col min="15363" max="15363" width="11.109375" style="258" customWidth="1"/>
    <col min="15364" max="15364" width="11.5546875" style="258" customWidth="1"/>
    <col min="15365" max="15365" width="11" style="258" customWidth="1"/>
    <col min="15366" max="15366" width="10.6640625" style="258" customWidth="1"/>
    <col min="15367" max="15367" width="7.109375" style="258" customWidth="1"/>
    <col min="15368" max="15368" width="9.5546875" style="258" bestFit="1" customWidth="1"/>
    <col min="15369" max="15616" width="9.109375" style="258"/>
    <col min="15617" max="15617" width="46.6640625" style="258" customWidth="1"/>
    <col min="15618" max="15618" width="6.5546875" style="258" customWidth="1"/>
    <col min="15619" max="15619" width="11.109375" style="258" customWidth="1"/>
    <col min="15620" max="15620" width="11.5546875" style="258" customWidth="1"/>
    <col min="15621" max="15621" width="11" style="258" customWidth="1"/>
    <col min="15622" max="15622" width="10.6640625" style="258" customWidth="1"/>
    <col min="15623" max="15623" width="7.109375" style="258" customWidth="1"/>
    <col min="15624" max="15624" width="9.5546875" style="258" bestFit="1" customWidth="1"/>
    <col min="15625" max="15872" width="9.109375" style="258"/>
    <col min="15873" max="15873" width="46.6640625" style="258" customWidth="1"/>
    <col min="15874" max="15874" width="6.5546875" style="258" customWidth="1"/>
    <col min="15875" max="15875" width="11.109375" style="258" customWidth="1"/>
    <col min="15876" max="15876" width="11.5546875" style="258" customWidth="1"/>
    <col min="15877" max="15877" width="11" style="258" customWidth="1"/>
    <col min="15878" max="15878" width="10.6640625" style="258" customWidth="1"/>
    <col min="15879" max="15879" width="7.109375" style="258" customWidth="1"/>
    <col min="15880" max="15880" width="9.5546875" style="258" bestFit="1" customWidth="1"/>
    <col min="15881" max="16128" width="9.109375" style="258"/>
    <col min="16129" max="16129" width="46.6640625" style="258" customWidth="1"/>
    <col min="16130" max="16130" width="6.5546875" style="258" customWidth="1"/>
    <col min="16131" max="16131" width="11.109375" style="258" customWidth="1"/>
    <col min="16132" max="16132" width="11.5546875" style="258" customWidth="1"/>
    <col min="16133" max="16133" width="11" style="258" customWidth="1"/>
    <col min="16134" max="16134" width="10.6640625" style="258" customWidth="1"/>
    <col min="16135" max="16135" width="7.109375" style="258" customWidth="1"/>
    <col min="16136" max="16136" width="9.5546875" style="258" bestFit="1" customWidth="1"/>
    <col min="16137" max="16384" width="9.109375" style="258"/>
  </cols>
  <sheetData>
    <row r="1" spans="1:13" ht="21" customHeight="1" x14ac:dyDescent="0.3">
      <c r="A1" s="553" t="s">
        <v>856</v>
      </c>
      <c r="B1" s="553"/>
      <c r="C1" s="553"/>
      <c r="D1" s="553"/>
      <c r="E1" s="553"/>
      <c r="F1" s="553"/>
      <c r="G1" s="553"/>
    </row>
    <row r="2" spans="1:13" x14ac:dyDescent="0.3">
      <c r="A2" s="478"/>
      <c r="B2" s="449" t="s">
        <v>395</v>
      </c>
      <c r="C2" s="554" t="s">
        <v>396</v>
      </c>
      <c r="D2" s="554"/>
      <c r="E2" s="554" t="s">
        <v>397</v>
      </c>
      <c r="F2" s="554"/>
      <c r="G2" s="555" t="s">
        <v>398</v>
      </c>
    </row>
    <row r="3" spans="1:13" x14ac:dyDescent="0.3">
      <c r="A3" s="478"/>
      <c r="B3" s="449"/>
      <c r="C3" s="449" t="s">
        <v>399</v>
      </c>
      <c r="D3" s="449" t="s">
        <v>400</v>
      </c>
      <c r="E3" s="449" t="s">
        <v>399</v>
      </c>
      <c r="F3" s="449" t="s">
        <v>400</v>
      </c>
      <c r="G3" s="555"/>
    </row>
    <row r="4" spans="1:13" x14ac:dyDescent="0.3">
      <c r="A4" s="478" t="s">
        <v>401</v>
      </c>
      <c r="B4" s="268"/>
      <c r="C4" s="554" t="s">
        <v>402</v>
      </c>
      <c r="D4" s="554"/>
      <c r="E4" s="554" t="s">
        <v>402</v>
      </c>
      <c r="F4" s="554"/>
      <c r="G4" s="555"/>
    </row>
    <row r="5" spans="1:13" x14ac:dyDescent="0.3">
      <c r="A5" s="479" t="s">
        <v>291</v>
      </c>
      <c r="B5" s="269" t="s">
        <v>292</v>
      </c>
      <c r="C5" s="449" t="s">
        <v>293</v>
      </c>
      <c r="D5" s="449" t="s">
        <v>294</v>
      </c>
      <c r="E5" s="449" t="s">
        <v>295</v>
      </c>
      <c r="F5" s="449" t="s">
        <v>318</v>
      </c>
      <c r="G5" s="480" t="s">
        <v>319</v>
      </c>
    </row>
    <row r="6" spans="1:13" ht="31.2" x14ac:dyDescent="0.3">
      <c r="A6" s="481" t="s">
        <v>403</v>
      </c>
      <c r="B6" s="449" t="s">
        <v>404</v>
      </c>
      <c r="C6" s="270">
        <f>C7+C11+C36+C28</f>
        <v>590791633</v>
      </c>
      <c r="D6" s="270">
        <f>D7+D11+D36+D28</f>
        <v>356016310</v>
      </c>
      <c r="E6" s="270">
        <f>E7+E11+E36+E28</f>
        <v>598500265</v>
      </c>
      <c r="F6" s="270">
        <f>F7+F11+F36+F28</f>
        <v>350167616</v>
      </c>
      <c r="G6" s="482">
        <f>F6/D6*100</f>
        <v>98.357183691949388</v>
      </c>
      <c r="I6" s="265"/>
      <c r="J6" s="265"/>
    </row>
    <row r="7" spans="1:13" x14ac:dyDescent="0.3">
      <c r="A7" s="481" t="s">
        <v>405</v>
      </c>
      <c r="B7" s="449" t="s">
        <v>404</v>
      </c>
      <c r="C7" s="271">
        <f>SUM(C8:C10)</f>
        <v>12841865</v>
      </c>
      <c r="D7" s="271">
        <f>SUM(D8:D10)</f>
        <v>464527</v>
      </c>
      <c r="E7" s="271">
        <f>SUM(E8:E10)</f>
        <v>12841865</v>
      </c>
      <c r="F7" s="271">
        <f>SUM(F8:F10)</f>
        <v>2977027</v>
      </c>
      <c r="G7" s="483">
        <f t="shared" ref="G7:G9" si="0">F7/D7*100</f>
        <v>640.87275874168779</v>
      </c>
      <c r="I7" s="265"/>
      <c r="J7" s="265"/>
      <c r="K7" s="272"/>
      <c r="L7" s="272"/>
      <c r="M7" s="272"/>
    </row>
    <row r="8" spans="1:13" x14ac:dyDescent="0.3">
      <c r="A8" s="484" t="s">
        <v>406</v>
      </c>
      <c r="B8" s="273" t="s">
        <v>407</v>
      </c>
      <c r="C8" s="264">
        <v>0</v>
      </c>
      <c r="D8" s="264">
        <v>0</v>
      </c>
      <c r="E8" s="264"/>
      <c r="F8" s="264"/>
      <c r="G8" s="482"/>
      <c r="I8" s="265"/>
      <c r="J8" s="265"/>
      <c r="K8" s="272"/>
      <c r="L8" s="272"/>
      <c r="M8" s="272"/>
    </row>
    <row r="9" spans="1:13" ht="18" customHeight="1" x14ac:dyDescent="0.3">
      <c r="A9" s="400" t="s">
        <v>408</v>
      </c>
      <c r="B9" s="273" t="s">
        <v>409</v>
      </c>
      <c r="C9" s="264">
        <v>750000</v>
      </c>
      <c r="D9" s="264">
        <v>464527</v>
      </c>
      <c r="E9" s="264">
        <v>750000</v>
      </c>
      <c r="F9" s="264">
        <v>2977027</v>
      </c>
      <c r="G9" s="483">
        <f t="shared" si="0"/>
        <v>640.87275874168779</v>
      </c>
      <c r="I9" s="265"/>
      <c r="J9" s="265"/>
      <c r="K9" s="272"/>
      <c r="L9" s="272"/>
      <c r="M9" s="272"/>
    </row>
    <row r="10" spans="1:13" x14ac:dyDescent="0.3">
      <c r="A10" s="400" t="s">
        <v>410</v>
      </c>
      <c r="B10" s="273" t="s">
        <v>411</v>
      </c>
      <c r="C10" s="264">
        <v>12091865</v>
      </c>
      <c r="D10" s="264">
        <v>0</v>
      </c>
      <c r="E10" s="264">
        <v>12091865</v>
      </c>
      <c r="F10" s="264">
        <v>0</v>
      </c>
      <c r="G10" s="482"/>
      <c r="I10" s="265"/>
      <c r="J10" s="265"/>
      <c r="K10" s="272"/>
      <c r="L10" s="272"/>
      <c r="M10" s="272"/>
    </row>
    <row r="11" spans="1:13" x14ac:dyDescent="0.3">
      <c r="A11" s="481" t="s">
        <v>412</v>
      </c>
      <c r="B11" s="449" t="s">
        <v>413</v>
      </c>
      <c r="C11" s="271">
        <f>C12+C17+C22+C21</f>
        <v>574399124</v>
      </c>
      <c r="D11" s="271">
        <f>D12+D17+D22+D21</f>
        <v>352001139</v>
      </c>
      <c r="E11" s="271">
        <f>E12+E17+E22+E21</f>
        <v>582107756</v>
      </c>
      <c r="F11" s="271">
        <f>F12+F17+F22+F21</f>
        <v>343639945</v>
      </c>
      <c r="G11" s="482">
        <f>F11/D11*100</f>
        <v>97.624668481541477</v>
      </c>
      <c r="I11" s="265"/>
      <c r="J11" s="265"/>
      <c r="K11" s="272"/>
      <c r="L11" s="272"/>
      <c r="M11" s="272"/>
    </row>
    <row r="12" spans="1:13" ht="31.2" x14ac:dyDescent="0.3">
      <c r="A12" s="481" t="s">
        <v>414</v>
      </c>
      <c r="B12" s="449" t="s">
        <v>415</v>
      </c>
      <c r="C12" s="271">
        <f>C13+C15+C16</f>
        <v>525666589</v>
      </c>
      <c r="D12" s="271">
        <f>D13+D15+D16</f>
        <v>342557845</v>
      </c>
      <c r="E12" s="271">
        <f>E13+E15+E16</f>
        <v>523760589</v>
      </c>
      <c r="F12" s="271">
        <f>F13+F15+F16</f>
        <v>327911735</v>
      </c>
      <c r="G12" s="482">
        <f>F12/D12*100</f>
        <v>95.724485597461651</v>
      </c>
      <c r="H12" s="265"/>
      <c r="I12" s="265"/>
      <c r="J12" s="265"/>
      <c r="K12" s="272"/>
      <c r="L12" s="272"/>
      <c r="M12" s="272"/>
    </row>
    <row r="13" spans="1:13" ht="31.2" x14ac:dyDescent="0.3">
      <c r="A13" s="400" t="s">
        <v>416</v>
      </c>
      <c r="B13" s="273" t="s">
        <v>417</v>
      </c>
      <c r="C13" s="264">
        <f>35833480+7507956+100939379+56353000</f>
        <v>200633815</v>
      </c>
      <c r="D13" s="264">
        <f>C13-2894429-27779243-27049440</f>
        <v>142910703</v>
      </c>
      <c r="E13" s="264">
        <f>35833480+7507956+100939379+56353000</f>
        <v>200633815</v>
      </c>
      <c r="F13" s="264">
        <f>E13-3119666-30807435-28740030</f>
        <v>137966684</v>
      </c>
      <c r="G13" s="483">
        <f>F13/D13*100</f>
        <v>96.540483745293727</v>
      </c>
      <c r="I13" s="265"/>
      <c r="J13" s="265"/>
      <c r="K13" s="272"/>
      <c r="L13" s="272"/>
      <c r="M13" s="272"/>
    </row>
    <row r="14" spans="1:13" ht="31.2" x14ac:dyDescent="0.3">
      <c r="A14" s="485" t="s">
        <v>418</v>
      </c>
      <c r="B14" s="273" t="s">
        <v>361</v>
      </c>
      <c r="C14" s="274"/>
      <c r="D14" s="274"/>
      <c r="E14" s="274"/>
      <c r="F14" s="274"/>
      <c r="G14" s="483"/>
      <c r="I14" s="265"/>
      <c r="J14" s="265"/>
      <c r="K14" s="272"/>
      <c r="L14" s="272"/>
      <c r="M14" s="272"/>
    </row>
    <row r="15" spans="1:13" ht="31.2" x14ac:dyDescent="0.3">
      <c r="A15" s="400" t="s">
        <v>419</v>
      </c>
      <c r="B15" s="273" t="s">
        <v>362</v>
      </c>
      <c r="C15" s="264">
        <f>3971000+403696+3588520+35263758+495000+7294100+228043258+27000+81370</f>
        <v>279167702</v>
      </c>
      <c r="D15" s="264">
        <f>C15-10984742-1794279-111728256</f>
        <v>154660425</v>
      </c>
      <c r="E15" s="264">
        <f>3971000+403696+3588520+35263758+495000+7294100+228043258+27000+81370</f>
        <v>279167702</v>
      </c>
      <c r="F15" s="264">
        <f>E15-11690017-2008703-118569553</f>
        <v>146899429</v>
      </c>
      <c r="G15" s="483">
        <f t="shared" ref="G15:G20" si="1">F15/D15*100</f>
        <v>94.981912147208959</v>
      </c>
      <c r="I15" s="265"/>
      <c r="J15" s="265"/>
      <c r="K15" s="272"/>
      <c r="L15" s="272"/>
      <c r="M15" s="272"/>
    </row>
    <row r="16" spans="1:13" ht="31.2" x14ac:dyDescent="0.3">
      <c r="A16" s="400" t="s">
        <v>420</v>
      </c>
      <c r="B16" s="273" t="s">
        <v>369</v>
      </c>
      <c r="C16" s="264">
        <f>39418042+425304+3904000+1754726+363000</f>
        <v>45865072</v>
      </c>
      <c r="D16" s="264">
        <f>C16-878355</f>
        <v>44986717</v>
      </c>
      <c r="E16" s="264">
        <f>39344042+425304+2072000+1754726+363000</f>
        <v>43959072</v>
      </c>
      <c r="F16" s="264">
        <f>E16-913450</f>
        <v>43045622</v>
      </c>
      <c r="G16" s="483">
        <f t="shared" si="1"/>
        <v>95.68518191714233</v>
      </c>
      <c r="I16" s="265"/>
      <c r="J16" s="265"/>
      <c r="K16" s="272"/>
      <c r="L16" s="272"/>
      <c r="M16" s="272"/>
    </row>
    <row r="17" spans="1:256" ht="31.2" x14ac:dyDescent="0.3">
      <c r="A17" s="481" t="s">
        <v>421</v>
      </c>
      <c r="B17" s="449" t="s">
        <v>374</v>
      </c>
      <c r="C17" s="271">
        <f>C18+C19+C20</f>
        <v>43895135</v>
      </c>
      <c r="D17" s="271">
        <f>D18+D19+D20</f>
        <v>4605894</v>
      </c>
      <c r="E17" s="271">
        <f>E18+E19+E20</f>
        <v>46809767</v>
      </c>
      <c r="F17" s="271">
        <f>F18+F19+F20</f>
        <v>4190810</v>
      </c>
      <c r="G17" s="482">
        <f t="shared" si="1"/>
        <v>90.987981920556564</v>
      </c>
      <c r="H17" s="265"/>
      <c r="I17" s="265"/>
      <c r="J17" s="265"/>
      <c r="K17" s="272"/>
      <c r="L17" s="272"/>
      <c r="M17" s="272"/>
    </row>
    <row r="18" spans="1:256" ht="29.25" customHeight="1" x14ac:dyDescent="0.3">
      <c r="A18" s="485" t="s">
        <v>422</v>
      </c>
      <c r="B18" s="273" t="s">
        <v>375</v>
      </c>
      <c r="C18" s="274"/>
      <c r="D18" s="274"/>
      <c r="E18" s="274"/>
      <c r="F18" s="274"/>
      <c r="G18" s="482"/>
      <c r="I18" s="265"/>
      <c r="J18" s="265"/>
      <c r="K18" s="272"/>
      <c r="L18" s="272"/>
      <c r="M18" s="272"/>
    </row>
    <row r="19" spans="1:256" ht="31.2" x14ac:dyDescent="0.3">
      <c r="A19" s="485" t="s">
        <v>423</v>
      </c>
      <c r="B19" s="269" t="s">
        <v>377</v>
      </c>
      <c r="C19" s="274">
        <f>373250+703500</f>
        <v>1076750</v>
      </c>
      <c r="D19" s="274">
        <f>C19-981077</f>
        <v>95673</v>
      </c>
      <c r="E19" s="274">
        <f>373250+703500</f>
        <v>1076750</v>
      </c>
      <c r="F19" s="274">
        <v>41551</v>
      </c>
      <c r="G19" s="483">
        <f t="shared" si="1"/>
        <v>43.430225873548437</v>
      </c>
      <c r="I19" s="265"/>
      <c r="J19" s="265"/>
      <c r="K19" s="272"/>
      <c r="L19" s="272"/>
      <c r="M19" s="272"/>
    </row>
    <row r="20" spans="1:256" x14ac:dyDescent="0.3">
      <c r="A20" s="485" t="s">
        <v>424</v>
      </c>
      <c r="B20" s="273" t="s">
        <v>425</v>
      </c>
      <c r="C20" s="274">
        <v>42818385</v>
      </c>
      <c r="D20" s="274">
        <f>C20-38308164</f>
        <v>4510221</v>
      </c>
      <c r="E20" s="274">
        <v>45733017</v>
      </c>
      <c r="F20" s="274">
        <f>E20-41583758</f>
        <v>4149259</v>
      </c>
      <c r="G20" s="483">
        <f t="shared" si="1"/>
        <v>91.996800156799409</v>
      </c>
      <c r="I20" s="265"/>
      <c r="J20" s="265"/>
    </row>
    <row r="21" spans="1:256" x14ac:dyDescent="0.3">
      <c r="A21" s="486" t="s">
        <v>426</v>
      </c>
      <c r="B21" s="449" t="s">
        <v>427</v>
      </c>
      <c r="C21" s="271">
        <v>0</v>
      </c>
      <c r="D21" s="271">
        <v>0</v>
      </c>
      <c r="E21" s="271">
        <v>0</v>
      </c>
      <c r="F21" s="271">
        <v>0</v>
      </c>
      <c r="G21" s="482"/>
      <c r="H21" s="275"/>
      <c r="I21" s="265"/>
      <c r="J21" s="265"/>
      <c r="K21" s="275"/>
      <c r="L21" s="275"/>
      <c r="M21" s="275"/>
      <c r="N21" s="275"/>
      <c r="O21" s="275"/>
      <c r="P21" s="275"/>
      <c r="Q21" s="275"/>
      <c r="R21" s="275"/>
      <c r="S21" s="275"/>
      <c r="T21" s="275"/>
      <c r="U21" s="275"/>
      <c r="V21" s="275"/>
      <c r="W21" s="275"/>
      <c r="X21" s="275"/>
      <c r="Y21" s="275"/>
      <c r="Z21" s="275"/>
      <c r="AA21" s="275"/>
      <c r="AB21" s="275"/>
      <c r="AC21" s="275"/>
      <c r="AD21" s="275"/>
      <c r="AE21" s="275"/>
      <c r="AF21" s="275"/>
      <c r="AG21" s="275"/>
      <c r="AH21" s="275"/>
      <c r="AI21" s="275"/>
      <c r="AJ21" s="275"/>
      <c r="AK21" s="275"/>
      <c r="AL21" s="275"/>
      <c r="AM21" s="275"/>
      <c r="AN21" s="275"/>
      <c r="AO21" s="275"/>
      <c r="AP21" s="275"/>
      <c r="AQ21" s="275"/>
      <c r="AR21" s="275"/>
      <c r="AS21" s="275"/>
      <c r="AT21" s="275"/>
      <c r="AU21" s="275"/>
      <c r="AV21" s="275"/>
      <c r="AW21" s="275"/>
      <c r="AX21" s="275"/>
      <c r="AY21" s="275"/>
      <c r="AZ21" s="275"/>
      <c r="BA21" s="275"/>
      <c r="BB21" s="275"/>
      <c r="BC21" s="275"/>
      <c r="BD21" s="275"/>
      <c r="BE21" s="275"/>
      <c r="BF21" s="275"/>
      <c r="BG21" s="275"/>
      <c r="BH21" s="275"/>
      <c r="BI21" s="275"/>
      <c r="BJ21" s="275"/>
      <c r="BK21" s="275"/>
      <c r="BL21" s="275"/>
      <c r="BM21" s="275"/>
      <c r="BN21" s="275"/>
      <c r="BO21" s="275"/>
      <c r="BP21" s="275"/>
      <c r="BQ21" s="275"/>
      <c r="BR21" s="275"/>
      <c r="BS21" s="275"/>
      <c r="BT21" s="275"/>
      <c r="BU21" s="275"/>
      <c r="BV21" s="275"/>
      <c r="BW21" s="275"/>
      <c r="BX21" s="275"/>
      <c r="BY21" s="275"/>
      <c r="BZ21" s="275"/>
      <c r="CA21" s="275"/>
      <c r="CB21" s="275"/>
      <c r="CC21" s="275"/>
      <c r="CD21" s="275"/>
      <c r="CE21" s="275"/>
      <c r="CF21" s="275"/>
      <c r="CG21" s="275"/>
      <c r="CH21" s="275"/>
      <c r="CI21" s="275"/>
      <c r="CJ21" s="275"/>
      <c r="CK21" s="275"/>
      <c r="CL21" s="275"/>
      <c r="CM21" s="275"/>
      <c r="CN21" s="275"/>
      <c r="CO21" s="275"/>
      <c r="CP21" s="275"/>
      <c r="CQ21" s="275"/>
      <c r="CR21" s="275"/>
      <c r="CS21" s="275"/>
      <c r="CT21" s="275"/>
      <c r="CU21" s="275"/>
      <c r="CV21" s="275"/>
      <c r="CW21" s="275"/>
      <c r="CX21" s="275"/>
      <c r="CY21" s="275"/>
      <c r="CZ21" s="275"/>
      <c r="DA21" s="275"/>
      <c r="DB21" s="275"/>
      <c r="DC21" s="275"/>
      <c r="DD21" s="275"/>
      <c r="DE21" s="275"/>
      <c r="DF21" s="275"/>
      <c r="DG21" s="275"/>
      <c r="DH21" s="275"/>
      <c r="DI21" s="275"/>
      <c r="DJ21" s="275"/>
      <c r="DK21" s="275"/>
      <c r="DL21" s="275"/>
      <c r="DM21" s="275"/>
      <c r="DN21" s="275"/>
      <c r="DO21" s="275"/>
      <c r="DP21" s="275"/>
      <c r="DQ21" s="275"/>
      <c r="DR21" s="275"/>
      <c r="DS21" s="275"/>
      <c r="DT21" s="275"/>
      <c r="DU21" s="275"/>
      <c r="DV21" s="275"/>
      <c r="DW21" s="275"/>
      <c r="DX21" s="275"/>
      <c r="DY21" s="275"/>
      <c r="DZ21" s="275"/>
      <c r="EA21" s="275"/>
      <c r="EB21" s="275"/>
      <c r="EC21" s="275"/>
      <c r="ED21" s="275"/>
      <c r="EE21" s="275"/>
      <c r="EF21" s="275"/>
      <c r="EG21" s="275"/>
      <c r="EH21" s="275"/>
      <c r="EI21" s="275"/>
      <c r="EJ21" s="275"/>
      <c r="EK21" s="275"/>
      <c r="EL21" s="275"/>
      <c r="EM21" s="275"/>
      <c r="EN21" s="275"/>
      <c r="EO21" s="275"/>
      <c r="EP21" s="275"/>
      <c r="EQ21" s="275"/>
      <c r="ER21" s="275"/>
      <c r="ES21" s="275"/>
      <c r="ET21" s="275"/>
      <c r="EU21" s="275"/>
      <c r="EV21" s="275"/>
      <c r="EW21" s="275"/>
      <c r="EX21" s="275"/>
      <c r="EY21" s="275"/>
      <c r="EZ21" s="275"/>
      <c r="FA21" s="275"/>
      <c r="FB21" s="275"/>
      <c r="FC21" s="275"/>
      <c r="FD21" s="275"/>
      <c r="FE21" s="275"/>
      <c r="FF21" s="275"/>
      <c r="FG21" s="275"/>
      <c r="FH21" s="275"/>
      <c r="FI21" s="275"/>
      <c r="FJ21" s="275"/>
      <c r="FK21" s="275"/>
      <c r="FL21" s="275"/>
      <c r="FM21" s="275"/>
      <c r="FN21" s="275"/>
      <c r="FO21" s="275"/>
      <c r="FP21" s="275"/>
      <c r="FQ21" s="275"/>
      <c r="FR21" s="275"/>
      <c r="FS21" s="275"/>
      <c r="FT21" s="275"/>
      <c r="FU21" s="275"/>
      <c r="FV21" s="275"/>
      <c r="FW21" s="275"/>
      <c r="FX21" s="275"/>
      <c r="FY21" s="275"/>
      <c r="FZ21" s="275"/>
      <c r="GA21" s="275"/>
      <c r="GB21" s="275"/>
      <c r="GC21" s="275"/>
      <c r="GD21" s="275"/>
      <c r="GE21" s="275"/>
      <c r="GF21" s="275"/>
      <c r="GG21" s="275"/>
      <c r="GH21" s="275"/>
      <c r="GI21" s="275"/>
      <c r="GJ21" s="275"/>
      <c r="GK21" s="275"/>
      <c r="GL21" s="275"/>
      <c r="GM21" s="275"/>
      <c r="GN21" s="275"/>
      <c r="GO21" s="275"/>
      <c r="GP21" s="275"/>
      <c r="GQ21" s="275"/>
      <c r="GR21" s="275"/>
      <c r="GS21" s="275"/>
      <c r="GT21" s="275"/>
      <c r="GU21" s="275"/>
      <c r="GV21" s="275"/>
      <c r="GW21" s="275"/>
      <c r="GX21" s="275"/>
      <c r="GY21" s="275"/>
      <c r="GZ21" s="275"/>
      <c r="HA21" s="275"/>
      <c r="HB21" s="275"/>
      <c r="HC21" s="275"/>
      <c r="HD21" s="275"/>
      <c r="HE21" s="275"/>
      <c r="HF21" s="275"/>
      <c r="HG21" s="275"/>
      <c r="HH21" s="275"/>
      <c r="HI21" s="275"/>
      <c r="HJ21" s="275"/>
      <c r="HK21" s="275"/>
      <c r="HL21" s="275"/>
      <c r="HM21" s="275"/>
      <c r="HN21" s="275"/>
      <c r="HO21" s="275"/>
      <c r="HP21" s="275"/>
      <c r="HQ21" s="275"/>
      <c r="HR21" s="275"/>
      <c r="HS21" s="275"/>
      <c r="HT21" s="275"/>
      <c r="HU21" s="275"/>
      <c r="HV21" s="275"/>
      <c r="HW21" s="275"/>
      <c r="HX21" s="275"/>
      <c r="HY21" s="275"/>
      <c r="HZ21" s="275"/>
      <c r="IA21" s="275"/>
      <c r="IB21" s="275"/>
      <c r="IC21" s="275"/>
      <c r="ID21" s="275"/>
      <c r="IE21" s="275"/>
      <c r="IF21" s="275"/>
      <c r="IG21" s="275"/>
      <c r="IH21" s="275"/>
      <c r="II21" s="275"/>
      <c r="IJ21" s="275"/>
      <c r="IK21" s="275"/>
      <c r="IL21" s="275"/>
      <c r="IM21" s="275"/>
      <c r="IN21" s="275"/>
      <c r="IO21" s="275"/>
      <c r="IP21" s="275"/>
      <c r="IQ21" s="275"/>
      <c r="IR21" s="275"/>
      <c r="IS21" s="275"/>
      <c r="IT21" s="275"/>
      <c r="IU21" s="275"/>
      <c r="IV21" s="275"/>
    </row>
    <row r="22" spans="1:256" x14ac:dyDescent="0.3">
      <c r="A22" s="486" t="s">
        <v>428</v>
      </c>
      <c r="B22" s="449" t="s">
        <v>429</v>
      </c>
      <c r="C22" s="271">
        <v>4837400</v>
      </c>
      <c r="D22" s="271">
        <v>4837400</v>
      </c>
      <c r="E22" s="271">
        <v>11537400</v>
      </c>
      <c r="F22" s="271">
        <v>11537400</v>
      </c>
      <c r="G22" s="482">
        <f>F22/D22*100</f>
        <v>238.50415512465375</v>
      </c>
      <c r="I22" s="265"/>
      <c r="J22" s="265"/>
    </row>
    <row r="23" spans="1:256" ht="31.2" x14ac:dyDescent="0.3">
      <c r="A23" s="485" t="s">
        <v>430</v>
      </c>
      <c r="B23" s="273" t="s">
        <v>431</v>
      </c>
      <c r="C23" s="274"/>
      <c r="D23" s="274"/>
      <c r="E23" s="274"/>
      <c r="F23" s="274"/>
      <c r="G23" s="482"/>
      <c r="I23" s="265"/>
      <c r="J23" s="265"/>
    </row>
    <row r="24" spans="1:256" ht="31.2" x14ac:dyDescent="0.3">
      <c r="A24" s="485" t="s">
        <v>432</v>
      </c>
      <c r="B24" s="273" t="s">
        <v>433</v>
      </c>
      <c r="C24" s="274"/>
      <c r="D24" s="274"/>
      <c r="E24" s="274"/>
      <c r="F24" s="274"/>
      <c r="G24" s="482"/>
      <c r="I24" s="265"/>
      <c r="J24" s="265"/>
    </row>
    <row r="25" spans="1:256" ht="31.2" x14ac:dyDescent="0.3">
      <c r="A25" s="485" t="s">
        <v>434</v>
      </c>
      <c r="B25" s="269" t="s">
        <v>435</v>
      </c>
      <c r="C25" s="274"/>
      <c r="D25" s="274"/>
      <c r="E25" s="274"/>
      <c r="F25" s="274"/>
      <c r="G25" s="482"/>
      <c r="I25" s="265"/>
      <c r="J25" s="265"/>
    </row>
    <row r="26" spans="1:256" ht="29.25" customHeight="1" x14ac:dyDescent="0.3">
      <c r="A26" s="485" t="s">
        <v>436</v>
      </c>
      <c r="B26" s="273" t="s">
        <v>437</v>
      </c>
      <c r="C26" s="274"/>
      <c r="D26" s="274"/>
      <c r="E26" s="274"/>
      <c r="F26" s="274"/>
      <c r="G26" s="482"/>
      <c r="I26" s="265"/>
      <c r="J26" s="265"/>
    </row>
    <row r="27" spans="1:256" x14ac:dyDescent="0.3">
      <c r="A27" s="487" t="s">
        <v>438</v>
      </c>
      <c r="B27" s="449" t="s">
        <v>439</v>
      </c>
      <c r="C27" s="271">
        <v>0</v>
      </c>
      <c r="D27" s="271">
        <v>0</v>
      </c>
      <c r="E27" s="271">
        <v>0</v>
      </c>
      <c r="F27" s="271">
        <v>0</v>
      </c>
      <c r="G27" s="482"/>
      <c r="H27" s="275"/>
      <c r="I27" s="265"/>
      <c r="J27" s="265"/>
      <c r="K27" s="275"/>
      <c r="L27" s="275"/>
      <c r="M27" s="275"/>
      <c r="N27" s="275"/>
      <c r="O27" s="275"/>
      <c r="P27" s="275"/>
      <c r="Q27" s="275"/>
      <c r="R27" s="275"/>
      <c r="S27" s="275"/>
      <c r="T27" s="275"/>
      <c r="U27" s="275"/>
      <c r="V27" s="275"/>
      <c r="W27" s="275"/>
      <c r="X27" s="275"/>
      <c r="Y27" s="275"/>
      <c r="Z27" s="275"/>
      <c r="AA27" s="275"/>
      <c r="AB27" s="275"/>
      <c r="AC27" s="275"/>
      <c r="AD27" s="275"/>
      <c r="AE27" s="275"/>
      <c r="AF27" s="275"/>
      <c r="AG27" s="275"/>
      <c r="AH27" s="275"/>
      <c r="AI27" s="275"/>
      <c r="AJ27" s="275"/>
      <c r="AK27" s="275"/>
      <c r="AL27" s="275"/>
      <c r="AM27" s="275"/>
      <c r="AN27" s="275"/>
      <c r="AO27" s="275"/>
      <c r="AP27" s="275"/>
      <c r="AQ27" s="275"/>
      <c r="AR27" s="275"/>
      <c r="AS27" s="275"/>
      <c r="AT27" s="275"/>
      <c r="AU27" s="275"/>
      <c r="AV27" s="275"/>
      <c r="AW27" s="275"/>
      <c r="AX27" s="275"/>
      <c r="AY27" s="275"/>
      <c r="AZ27" s="275"/>
      <c r="BA27" s="275"/>
      <c r="BB27" s="275"/>
      <c r="BC27" s="275"/>
      <c r="BD27" s="275"/>
      <c r="BE27" s="275"/>
      <c r="BF27" s="275"/>
      <c r="BG27" s="275"/>
      <c r="BH27" s="275"/>
      <c r="BI27" s="275"/>
      <c r="BJ27" s="275"/>
      <c r="BK27" s="275"/>
      <c r="BL27" s="275"/>
      <c r="BM27" s="275"/>
      <c r="BN27" s="275"/>
      <c r="BO27" s="275"/>
      <c r="BP27" s="275"/>
      <c r="BQ27" s="275"/>
      <c r="BR27" s="275"/>
      <c r="BS27" s="275"/>
      <c r="BT27" s="275"/>
      <c r="BU27" s="275"/>
      <c r="BV27" s="275"/>
      <c r="BW27" s="275"/>
      <c r="BX27" s="275"/>
      <c r="BY27" s="275"/>
      <c r="BZ27" s="275"/>
      <c r="CA27" s="275"/>
      <c r="CB27" s="275"/>
      <c r="CC27" s="275"/>
      <c r="CD27" s="275"/>
      <c r="CE27" s="275"/>
      <c r="CF27" s="275"/>
      <c r="CG27" s="275"/>
      <c r="CH27" s="275"/>
      <c r="CI27" s="275"/>
      <c r="CJ27" s="275"/>
      <c r="CK27" s="275"/>
      <c r="CL27" s="275"/>
      <c r="CM27" s="275"/>
      <c r="CN27" s="275"/>
      <c r="CO27" s="275"/>
      <c r="CP27" s="275"/>
      <c r="CQ27" s="275"/>
      <c r="CR27" s="275"/>
      <c r="CS27" s="275"/>
      <c r="CT27" s="275"/>
      <c r="CU27" s="275"/>
      <c r="CV27" s="275"/>
      <c r="CW27" s="275"/>
      <c r="CX27" s="275"/>
      <c r="CY27" s="275"/>
      <c r="CZ27" s="275"/>
      <c r="DA27" s="275"/>
      <c r="DB27" s="275"/>
      <c r="DC27" s="275"/>
      <c r="DD27" s="275"/>
      <c r="DE27" s="275"/>
      <c r="DF27" s="275"/>
      <c r="DG27" s="275"/>
      <c r="DH27" s="275"/>
      <c r="DI27" s="275"/>
      <c r="DJ27" s="275"/>
      <c r="DK27" s="275"/>
      <c r="DL27" s="275"/>
      <c r="DM27" s="275"/>
      <c r="DN27" s="275"/>
      <c r="DO27" s="275"/>
      <c r="DP27" s="275"/>
      <c r="DQ27" s="275"/>
      <c r="DR27" s="275"/>
      <c r="DS27" s="275"/>
      <c r="DT27" s="275"/>
      <c r="DU27" s="275"/>
      <c r="DV27" s="275"/>
      <c r="DW27" s="275"/>
      <c r="DX27" s="275"/>
      <c r="DY27" s="275"/>
      <c r="DZ27" s="275"/>
      <c r="EA27" s="275"/>
      <c r="EB27" s="275"/>
      <c r="EC27" s="275"/>
      <c r="ED27" s="275"/>
      <c r="EE27" s="275"/>
      <c r="EF27" s="275"/>
      <c r="EG27" s="275"/>
      <c r="EH27" s="275"/>
      <c r="EI27" s="275"/>
      <c r="EJ27" s="275"/>
      <c r="EK27" s="275"/>
      <c r="EL27" s="275"/>
      <c r="EM27" s="275"/>
      <c r="EN27" s="275"/>
      <c r="EO27" s="275"/>
      <c r="EP27" s="275"/>
      <c r="EQ27" s="275"/>
      <c r="ER27" s="275"/>
      <c r="ES27" s="275"/>
      <c r="ET27" s="275"/>
      <c r="EU27" s="275"/>
      <c r="EV27" s="275"/>
      <c r="EW27" s="275"/>
      <c r="EX27" s="275"/>
      <c r="EY27" s="275"/>
      <c r="EZ27" s="275"/>
      <c r="FA27" s="275"/>
      <c r="FB27" s="275"/>
      <c r="FC27" s="275"/>
      <c r="FD27" s="275"/>
      <c r="FE27" s="275"/>
      <c r="FF27" s="275"/>
      <c r="FG27" s="275"/>
      <c r="FH27" s="275"/>
      <c r="FI27" s="275"/>
      <c r="FJ27" s="275"/>
      <c r="FK27" s="275"/>
      <c r="FL27" s="275"/>
      <c r="FM27" s="275"/>
      <c r="FN27" s="275"/>
      <c r="FO27" s="275"/>
      <c r="FP27" s="275"/>
      <c r="FQ27" s="275"/>
      <c r="FR27" s="275"/>
      <c r="FS27" s="275"/>
      <c r="FT27" s="275"/>
      <c r="FU27" s="275"/>
      <c r="FV27" s="275"/>
      <c r="FW27" s="275"/>
      <c r="FX27" s="275"/>
      <c r="FY27" s="275"/>
      <c r="FZ27" s="275"/>
      <c r="GA27" s="275"/>
      <c r="GB27" s="275"/>
      <c r="GC27" s="275"/>
      <c r="GD27" s="275"/>
      <c r="GE27" s="275"/>
      <c r="GF27" s="275"/>
      <c r="GG27" s="275"/>
      <c r="GH27" s="275"/>
      <c r="GI27" s="275"/>
      <c r="GJ27" s="275"/>
      <c r="GK27" s="275"/>
      <c r="GL27" s="275"/>
      <c r="GM27" s="275"/>
      <c r="GN27" s="275"/>
      <c r="GO27" s="275"/>
      <c r="GP27" s="275"/>
      <c r="GQ27" s="275"/>
      <c r="GR27" s="275"/>
      <c r="GS27" s="275"/>
      <c r="GT27" s="275"/>
      <c r="GU27" s="275"/>
      <c r="GV27" s="275"/>
      <c r="GW27" s="275"/>
      <c r="GX27" s="275"/>
      <c r="GY27" s="275"/>
      <c r="GZ27" s="275"/>
      <c r="HA27" s="275"/>
      <c r="HB27" s="275"/>
      <c r="HC27" s="275"/>
      <c r="HD27" s="275"/>
      <c r="HE27" s="275"/>
      <c r="HF27" s="275"/>
      <c r="HG27" s="275"/>
      <c r="HH27" s="275"/>
      <c r="HI27" s="275"/>
      <c r="HJ27" s="275"/>
      <c r="HK27" s="275"/>
      <c r="HL27" s="275"/>
      <c r="HM27" s="275"/>
      <c r="HN27" s="275"/>
      <c r="HO27" s="275"/>
      <c r="HP27" s="275"/>
      <c r="HQ27" s="275"/>
      <c r="HR27" s="275"/>
      <c r="HS27" s="275"/>
      <c r="HT27" s="275"/>
      <c r="HU27" s="275"/>
      <c r="HV27" s="275"/>
      <c r="HW27" s="275"/>
      <c r="HX27" s="275"/>
      <c r="HY27" s="275"/>
      <c r="HZ27" s="275"/>
      <c r="IA27" s="275"/>
      <c r="IB27" s="275"/>
      <c r="IC27" s="275"/>
      <c r="ID27" s="275"/>
      <c r="IE27" s="275"/>
      <c r="IF27" s="275"/>
      <c r="IG27" s="275"/>
      <c r="IH27" s="275"/>
      <c r="II27" s="275"/>
      <c r="IJ27" s="275"/>
      <c r="IK27" s="275"/>
      <c r="IL27" s="275"/>
      <c r="IM27" s="275"/>
      <c r="IN27" s="275"/>
      <c r="IO27" s="275"/>
      <c r="IP27" s="275"/>
      <c r="IQ27" s="275"/>
      <c r="IR27" s="275"/>
      <c r="IS27" s="275"/>
      <c r="IT27" s="275"/>
      <c r="IU27" s="275"/>
      <c r="IV27" s="275"/>
    </row>
    <row r="28" spans="1:256" x14ac:dyDescent="0.3">
      <c r="A28" s="481" t="s">
        <v>440</v>
      </c>
      <c r="B28" s="449" t="s">
        <v>441</v>
      </c>
      <c r="C28" s="271">
        <f>C29+C34</f>
        <v>3550644</v>
      </c>
      <c r="D28" s="271">
        <f>D29+D34</f>
        <v>3550644</v>
      </c>
      <c r="E28" s="271">
        <f>E29+E34</f>
        <v>3550644</v>
      </c>
      <c r="F28" s="271">
        <f>F29+F34</f>
        <v>3550644</v>
      </c>
      <c r="G28" s="482">
        <f>F28/D28*100</f>
        <v>100</v>
      </c>
      <c r="I28" s="265"/>
      <c r="J28" s="265"/>
    </row>
    <row r="29" spans="1:256" x14ac:dyDescent="0.3">
      <c r="A29" s="488" t="s">
        <v>442</v>
      </c>
      <c r="B29" s="269" t="s">
        <v>443</v>
      </c>
      <c r="C29" s="264">
        <v>3550644</v>
      </c>
      <c r="D29" s="264">
        <v>3550644</v>
      </c>
      <c r="E29" s="264">
        <v>3550644</v>
      </c>
      <c r="F29" s="264">
        <v>3550644</v>
      </c>
      <c r="G29" s="483">
        <f>F29/D29*100</f>
        <v>100</v>
      </c>
      <c r="I29" s="265"/>
      <c r="J29" s="265"/>
    </row>
    <row r="30" spans="1:256" x14ac:dyDescent="0.3">
      <c r="A30" s="488" t="s">
        <v>444</v>
      </c>
      <c r="B30" s="269" t="s">
        <v>445</v>
      </c>
      <c r="C30" s="264"/>
      <c r="D30" s="264"/>
      <c r="E30" s="264"/>
      <c r="F30" s="264"/>
      <c r="G30" s="482"/>
      <c r="I30" s="265"/>
      <c r="J30" s="265"/>
    </row>
    <row r="31" spans="1:256" ht="28.5" customHeight="1" x14ac:dyDescent="0.3">
      <c r="A31" s="488" t="s">
        <v>446</v>
      </c>
      <c r="B31" s="269" t="s">
        <v>447</v>
      </c>
      <c r="C31" s="264"/>
      <c r="D31" s="264"/>
      <c r="E31" s="264"/>
      <c r="F31" s="264"/>
      <c r="G31" s="482"/>
      <c r="I31" s="265"/>
      <c r="J31" s="265"/>
    </row>
    <row r="32" spans="1:256" x14ac:dyDescent="0.3">
      <c r="A32" s="488" t="s">
        <v>448</v>
      </c>
      <c r="B32" s="269" t="s">
        <v>449</v>
      </c>
      <c r="C32" s="264"/>
      <c r="D32" s="264"/>
      <c r="E32" s="264"/>
      <c r="F32" s="264"/>
      <c r="G32" s="482"/>
      <c r="I32" s="265"/>
      <c r="J32" s="265"/>
    </row>
    <row r="33" spans="1:256" x14ac:dyDescent="0.3">
      <c r="A33" s="488" t="s">
        <v>450</v>
      </c>
      <c r="B33" s="269" t="s">
        <v>451</v>
      </c>
      <c r="C33" s="264"/>
      <c r="D33" s="264"/>
      <c r="E33" s="264"/>
      <c r="F33" s="264"/>
      <c r="G33" s="482"/>
      <c r="I33" s="265"/>
      <c r="J33" s="265"/>
    </row>
    <row r="34" spans="1:256" ht="27.75" customHeight="1" x14ac:dyDescent="0.3">
      <c r="A34" s="488" t="s">
        <v>452</v>
      </c>
      <c r="B34" s="269" t="s">
        <v>453</v>
      </c>
      <c r="C34" s="264"/>
      <c r="D34" s="264"/>
      <c r="E34" s="264"/>
      <c r="F34" s="264"/>
      <c r="G34" s="482"/>
      <c r="I34" s="265"/>
      <c r="J34" s="265"/>
    </row>
    <row r="35" spans="1:256" x14ac:dyDescent="0.3">
      <c r="A35" s="488" t="s">
        <v>454</v>
      </c>
      <c r="B35" s="269" t="s">
        <v>455</v>
      </c>
      <c r="C35" s="264"/>
      <c r="D35" s="264"/>
      <c r="E35" s="264"/>
      <c r="F35" s="264"/>
      <c r="G35" s="482"/>
      <c r="I35" s="265"/>
      <c r="J35" s="265"/>
    </row>
    <row r="36" spans="1:256" ht="27" customHeight="1" x14ac:dyDescent="0.3">
      <c r="A36" s="481" t="s">
        <v>456</v>
      </c>
      <c r="B36" s="269" t="s">
        <v>457</v>
      </c>
      <c r="C36" s="271"/>
      <c r="D36" s="271">
        <v>0</v>
      </c>
      <c r="E36" s="271"/>
      <c r="F36" s="271">
        <v>0</v>
      </c>
      <c r="G36" s="482"/>
      <c r="I36" s="265"/>
      <c r="J36" s="265"/>
    </row>
    <row r="37" spans="1:256" x14ac:dyDescent="0.3">
      <c r="A37" s="400" t="s">
        <v>458</v>
      </c>
      <c r="B37" s="269" t="s">
        <v>459</v>
      </c>
      <c r="C37" s="264"/>
      <c r="D37" s="264">
        <v>0</v>
      </c>
      <c r="E37" s="264"/>
      <c r="F37" s="264">
        <v>0</v>
      </c>
      <c r="G37" s="482"/>
      <c r="I37" s="265"/>
      <c r="J37" s="265"/>
    </row>
    <row r="38" spans="1:256" ht="31.2" x14ac:dyDescent="0.3">
      <c r="A38" s="488" t="s">
        <v>460</v>
      </c>
      <c r="B38" s="269" t="s">
        <v>461</v>
      </c>
      <c r="C38" s="264"/>
      <c r="D38" s="264"/>
      <c r="E38" s="264"/>
      <c r="F38" s="264"/>
      <c r="G38" s="482"/>
      <c r="I38" s="265"/>
      <c r="J38" s="265"/>
    </row>
    <row r="39" spans="1:256" ht="46.8" x14ac:dyDescent="0.3">
      <c r="A39" s="488" t="s">
        <v>462</v>
      </c>
      <c r="B39" s="269" t="s">
        <v>463</v>
      </c>
      <c r="C39" s="264"/>
      <c r="D39" s="264"/>
      <c r="E39" s="264"/>
      <c r="F39" s="264"/>
      <c r="G39" s="482"/>
      <c r="I39" s="265"/>
      <c r="J39" s="265"/>
    </row>
    <row r="40" spans="1:256" ht="31.2" x14ac:dyDescent="0.3">
      <c r="A40" s="488" t="s">
        <v>464</v>
      </c>
      <c r="B40" s="269" t="s">
        <v>465</v>
      </c>
      <c r="C40" s="264"/>
      <c r="D40" s="264"/>
      <c r="E40" s="264"/>
      <c r="F40" s="264"/>
      <c r="G40" s="482"/>
      <c r="I40" s="265"/>
      <c r="J40" s="265"/>
    </row>
    <row r="41" spans="1:256" ht="31.2" x14ac:dyDescent="0.3">
      <c r="A41" s="488" t="s">
        <v>466</v>
      </c>
      <c r="B41" s="269" t="s">
        <v>467</v>
      </c>
      <c r="C41" s="264"/>
      <c r="D41" s="264"/>
      <c r="E41" s="264"/>
      <c r="F41" s="264"/>
      <c r="G41" s="482"/>
      <c r="I41" s="265"/>
      <c r="J41" s="265"/>
    </row>
    <row r="42" spans="1:256" ht="31.2" x14ac:dyDescent="0.3">
      <c r="A42" s="488" t="s">
        <v>468</v>
      </c>
      <c r="B42" s="269" t="s">
        <v>469</v>
      </c>
      <c r="C42" s="264"/>
      <c r="D42" s="264"/>
      <c r="E42" s="264"/>
      <c r="F42" s="264"/>
      <c r="G42" s="482"/>
      <c r="I42" s="265"/>
      <c r="J42" s="265"/>
    </row>
    <row r="43" spans="1:256" x14ac:dyDescent="0.3">
      <c r="A43" s="481" t="s">
        <v>470</v>
      </c>
      <c r="B43" s="449" t="s">
        <v>471</v>
      </c>
      <c r="C43" s="271"/>
      <c r="D43" s="271">
        <f>D44+D45</f>
        <v>41854</v>
      </c>
      <c r="E43" s="271"/>
      <c r="F43" s="271">
        <f>F44+F45</f>
        <v>49538</v>
      </c>
      <c r="G43" s="482">
        <f t="shared" ref="G43:G44" si="2">F43/D43*100</f>
        <v>118.35905767668562</v>
      </c>
      <c r="I43" s="265"/>
      <c r="J43" s="265"/>
    </row>
    <row r="44" spans="1:256" x14ac:dyDescent="0.3">
      <c r="A44" s="481" t="s">
        <v>472</v>
      </c>
      <c r="B44" s="269" t="s">
        <v>473</v>
      </c>
      <c r="C44" s="271"/>
      <c r="D44" s="271">
        <v>41854</v>
      </c>
      <c r="E44" s="271"/>
      <c r="F44" s="271">
        <v>49538</v>
      </c>
      <c r="G44" s="482">
        <f t="shared" si="2"/>
        <v>118.35905767668562</v>
      </c>
      <c r="I44" s="265"/>
      <c r="J44" s="265"/>
    </row>
    <row r="45" spans="1:256" x14ac:dyDescent="0.3">
      <c r="A45" s="481" t="s">
        <v>474</v>
      </c>
      <c r="B45" s="269" t="s">
        <v>475</v>
      </c>
      <c r="C45" s="276"/>
      <c r="D45" s="276">
        <f>SUM(D46:D47)</f>
        <v>0</v>
      </c>
      <c r="E45" s="276"/>
      <c r="F45" s="276">
        <f>SUM(F46:F47)</f>
        <v>0</v>
      </c>
      <c r="G45" s="482"/>
      <c r="H45" s="277"/>
      <c r="I45" s="265"/>
      <c r="J45" s="265"/>
      <c r="K45" s="277"/>
      <c r="L45" s="277"/>
      <c r="M45" s="277"/>
      <c r="N45" s="277"/>
      <c r="O45" s="277"/>
      <c r="P45" s="277"/>
      <c r="Q45" s="277"/>
      <c r="R45" s="277"/>
      <c r="S45" s="277"/>
      <c r="T45" s="277"/>
      <c r="U45" s="277"/>
      <c r="V45" s="277"/>
      <c r="W45" s="277"/>
      <c r="X45" s="277"/>
      <c r="Y45" s="277"/>
      <c r="Z45" s="277"/>
      <c r="AA45" s="277"/>
      <c r="AB45" s="277"/>
      <c r="AC45" s="277"/>
      <c r="AD45" s="277"/>
      <c r="AE45" s="277"/>
      <c r="AF45" s="277"/>
      <c r="AG45" s="277"/>
      <c r="AH45" s="277"/>
      <c r="AI45" s="277"/>
      <c r="AJ45" s="277"/>
      <c r="AK45" s="277"/>
      <c r="AL45" s="277"/>
      <c r="AM45" s="277"/>
      <c r="AN45" s="277"/>
      <c r="AO45" s="277"/>
      <c r="AP45" s="277"/>
      <c r="AQ45" s="277"/>
      <c r="AR45" s="277"/>
      <c r="AS45" s="277"/>
      <c r="AT45" s="277"/>
      <c r="AU45" s="277"/>
      <c r="AV45" s="277"/>
      <c r="AW45" s="277"/>
      <c r="AX45" s="277"/>
      <c r="AY45" s="277"/>
      <c r="AZ45" s="277"/>
      <c r="BA45" s="277"/>
      <c r="BB45" s="277"/>
      <c r="BC45" s="277"/>
      <c r="BD45" s="277"/>
      <c r="BE45" s="277"/>
      <c r="BF45" s="277"/>
      <c r="BG45" s="277"/>
      <c r="BH45" s="277"/>
      <c r="BI45" s="277"/>
      <c r="BJ45" s="277"/>
      <c r="BK45" s="277"/>
      <c r="BL45" s="277"/>
      <c r="BM45" s="277"/>
      <c r="BN45" s="277"/>
      <c r="BO45" s="277"/>
      <c r="BP45" s="277"/>
      <c r="BQ45" s="277"/>
      <c r="BR45" s="277"/>
      <c r="BS45" s="277"/>
      <c r="BT45" s="277"/>
      <c r="BU45" s="277"/>
      <c r="BV45" s="277"/>
      <c r="BW45" s="277"/>
      <c r="BX45" s="277"/>
      <c r="BY45" s="277"/>
      <c r="BZ45" s="277"/>
      <c r="CA45" s="277"/>
      <c r="CB45" s="277"/>
      <c r="CC45" s="277"/>
      <c r="CD45" s="277"/>
      <c r="CE45" s="277"/>
      <c r="CF45" s="277"/>
      <c r="CG45" s="277"/>
      <c r="CH45" s="277"/>
      <c r="CI45" s="277"/>
      <c r="CJ45" s="277"/>
      <c r="CK45" s="277"/>
      <c r="CL45" s="277"/>
      <c r="CM45" s="277"/>
      <c r="CN45" s="277"/>
      <c r="CO45" s="277"/>
      <c r="CP45" s="277"/>
      <c r="CQ45" s="277"/>
      <c r="CR45" s="277"/>
      <c r="CS45" s="277"/>
      <c r="CT45" s="277"/>
      <c r="CU45" s="277"/>
      <c r="CV45" s="277"/>
      <c r="CW45" s="277"/>
      <c r="CX45" s="277"/>
      <c r="CY45" s="277"/>
      <c r="CZ45" s="277"/>
      <c r="DA45" s="277"/>
      <c r="DB45" s="277"/>
      <c r="DC45" s="277"/>
      <c r="DD45" s="277"/>
      <c r="DE45" s="277"/>
      <c r="DF45" s="277"/>
      <c r="DG45" s="277"/>
      <c r="DH45" s="277"/>
      <c r="DI45" s="277"/>
      <c r="DJ45" s="277"/>
      <c r="DK45" s="277"/>
      <c r="DL45" s="277"/>
      <c r="DM45" s="277"/>
      <c r="DN45" s="277"/>
      <c r="DO45" s="277"/>
      <c r="DP45" s="277"/>
      <c r="DQ45" s="277"/>
      <c r="DR45" s="277"/>
      <c r="DS45" s="277"/>
      <c r="DT45" s="277"/>
      <c r="DU45" s="277"/>
      <c r="DV45" s="277"/>
      <c r="DW45" s="277"/>
      <c r="DX45" s="277"/>
      <c r="DY45" s="277"/>
      <c r="DZ45" s="277"/>
      <c r="EA45" s="277"/>
      <c r="EB45" s="277"/>
      <c r="EC45" s="277"/>
      <c r="ED45" s="277"/>
      <c r="EE45" s="277"/>
      <c r="EF45" s="277"/>
      <c r="EG45" s="277"/>
      <c r="EH45" s="277"/>
      <c r="EI45" s="277"/>
      <c r="EJ45" s="277"/>
      <c r="EK45" s="277"/>
      <c r="EL45" s="277"/>
      <c r="EM45" s="277"/>
      <c r="EN45" s="277"/>
      <c r="EO45" s="277"/>
      <c r="EP45" s="277"/>
      <c r="EQ45" s="277"/>
      <c r="ER45" s="277"/>
      <c r="ES45" s="277"/>
      <c r="ET45" s="277"/>
      <c r="EU45" s="277"/>
      <c r="EV45" s="277"/>
      <c r="EW45" s="277"/>
      <c r="EX45" s="277"/>
      <c r="EY45" s="277"/>
      <c r="EZ45" s="277"/>
      <c r="FA45" s="277"/>
      <c r="FB45" s="277"/>
      <c r="FC45" s="277"/>
      <c r="FD45" s="277"/>
      <c r="FE45" s="277"/>
      <c r="FF45" s="277"/>
      <c r="FG45" s="277"/>
      <c r="FH45" s="277"/>
      <c r="FI45" s="277"/>
      <c r="FJ45" s="277"/>
      <c r="FK45" s="277"/>
      <c r="FL45" s="277"/>
      <c r="FM45" s="277"/>
      <c r="FN45" s="277"/>
      <c r="FO45" s="277"/>
      <c r="FP45" s="277"/>
      <c r="FQ45" s="277"/>
      <c r="FR45" s="277"/>
      <c r="FS45" s="277"/>
      <c r="FT45" s="277"/>
      <c r="FU45" s="277"/>
      <c r="FV45" s="277"/>
      <c r="FW45" s="277"/>
      <c r="FX45" s="277"/>
      <c r="FY45" s="277"/>
      <c r="FZ45" s="277"/>
      <c r="GA45" s="277"/>
      <c r="GB45" s="277"/>
      <c r="GC45" s="277"/>
      <c r="GD45" s="277"/>
      <c r="GE45" s="277"/>
      <c r="GF45" s="277"/>
      <c r="GG45" s="277"/>
      <c r="GH45" s="277"/>
      <c r="GI45" s="277"/>
      <c r="GJ45" s="277"/>
      <c r="GK45" s="277"/>
      <c r="GL45" s="277"/>
      <c r="GM45" s="277"/>
      <c r="GN45" s="277"/>
      <c r="GO45" s="277"/>
      <c r="GP45" s="277"/>
      <c r="GQ45" s="277"/>
      <c r="GR45" s="277"/>
      <c r="GS45" s="277"/>
      <c r="GT45" s="277"/>
      <c r="GU45" s="277"/>
      <c r="GV45" s="277"/>
      <c r="GW45" s="277"/>
      <c r="GX45" s="277"/>
      <c r="GY45" s="277"/>
      <c r="GZ45" s="277"/>
      <c r="HA45" s="277"/>
      <c r="HB45" s="277"/>
      <c r="HC45" s="277"/>
      <c r="HD45" s="277"/>
      <c r="HE45" s="277"/>
      <c r="HF45" s="277"/>
      <c r="HG45" s="277"/>
      <c r="HH45" s="277"/>
      <c r="HI45" s="277"/>
      <c r="HJ45" s="277"/>
      <c r="HK45" s="277"/>
      <c r="HL45" s="277"/>
      <c r="HM45" s="277"/>
      <c r="HN45" s="277"/>
      <c r="HO45" s="277"/>
      <c r="HP45" s="277"/>
      <c r="HQ45" s="277"/>
      <c r="HR45" s="277"/>
      <c r="HS45" s="277"/>
      <c r="HT45" s="277"/>
      <c r="HU45" s="277"/>
      <c r="HV45" s="277"/>
      <c r="HW45" s="277"/>
      <c r="HX45" s="277"/>
      <c r="HY45" s="277"/>
      <c r="HZ45" s="277"/>
      <c r="IA45" s="277"/>
      <c r="IB45" s="277"/>
      <c r="IC45" s="277"/>
      <c r="ID45" s="277"/>
      <c r="IE45" s="277"/>
      <c r="IF45" s="277"/>
      <c r="IG45" s="277"/>
      <c r="IH45" s="277"/>
      <c r="II45" s="277"/>
      <c r="IJ45" s="277"/>
      <c r="IK45" s="277"/>
      <c r="IL45" s="277"/>
      <c r="IM45" s="277"/>
      <c r="IN45" s="277"/>
      <c r="IO45" s="277"/>
      <c r="IP45" s="277"/>
      <c r="IQ45" s="277"/>
      <c r="IR45" s="277"/>
      <c r="IS45" s="277"/>
      <c r="IT45" s="277"/>
      <c r="IU45" s="277"/>
      <c r="IV45" s="277"/>
    </row>
    <row r="46" spans="1:256" x14ac:dyDescent="0.3">
      <c r="A46" s="400" t="s">
        <v>476</v>
      </c>
      <c r="B46" s="269" t="s">
        <v>477</v>
      </c>
      <c r="C46" s="266"/>
      <c r="D46" s="266"/>
      <c r="E46" s="266"/>
      <c r="F46" s="266"/>
      <c r="G46" s="482"/>
      <c r="H46" s="277"/>
      <c r="I46" s="265"/>
      <c r="J46" s="265"/>
      <c r="K46" s="277"/>
      <c r="L46" s="277"/>
      <c r="M46" s="277"/>
      <c r="N46" s="277"/>
      <c r="O46" s="277"/>
      <c r="P46" s="277"/>
      <c r="Q46" s="277"/>
      <c r="R46" s="277"/>
      <c r="S46" s="277"/>
      <c r="T46" s="277"/>
      <c r="U46" s="277"/>
      <c r="V46" s="277"/>
      <c r="W46" s="277"/>
      <c r="X46" s="277"/>
      <c r="Y46" s="277"/>
      <c r="Z46" s="277"/>
      <c r="AA46" s="277"/>
      <c r="AB46" s="277"/>
      <c r="AC46" s="277"/>
      <c r="AD46" s="277"/>
      <c r="AE46" s="277"/>
      <c r="AF46" s="277"/>
      <c r="AG46" s="277"/>
      <c r="AH46" s="277"/>
      <c r="AI46" s="277"/>
      <c r="AJ46" s="277"/>
      <c r="AK46" s="277"/>
      <c r="AL46" s="277"/>
      <c r="AM46" s="277"/>
      <c r="AN46" s="277"/>
      <c r="AO46" s="277"/>
      <c r="AP46" s="277"/>
      <c r="AQ46" s="277"/>
      <c r="AR46" s="277"/>
      <c r="AS46" s="277"/>
      <c r="AT46" s="277"/>
      <c r="AU46" s="277"/>
      <c r="AV46" s="277"/>
      <c r="AW46" s="277"/>
      <c r="AX46" s="277"/>
      <c r="AY46" s="277"/>
      <c r="AZ46" s="277"/>
      <c r="BA46" s="277"/>
      <c r="BB46" s="277"/>
      <c r="BC46" s="277"/>
      <c r="BD46" s="277"/>
      <c r="BE46" s="277"/>
      <c r="BF46" s="277"/>
      <c r="BG46" s="277"/>
      <c r="BH46" s="277"/>
      <c r="BI46" s="277"/>
      <c r="BJ46" s="277"/>
      <c r="BK46" s="277"/>
      <c r="BL46" s="277"/>
      <c r="BM46" s="277"/>
      <c r="BN46" s="277"/>
      <c r="BO46" s="277"/>
      <c r="BP46" s="277"/>
      <c r="BQ46" s="277"/>
      <c r="BR46" s="277"/>
      <c r="BS46" s="277"/>
      <c r="BT46" s="277"/>
      <c r="BU46" s="277"/>
      <c r="BV46" s="277"/>
      <c r="BW46" s="277"/>
      <c r="BX46" s="277"/>
      <c r="BY46" s="277"/>
      <c r="BZ46" s="277"/>
      <c r="CA46" s="277"/>
      <c r="CB46" s="277"/>
      <c r="CC46" s="277"/>
      <c r="CD46" s="277"/>
      <c r="CE46" s="277"/>
      <c r="CF46" s="277"/>
      <c r="CG46" s="277"/>
      <c r="CH46" s="277"/>
      <c r="CI46" s="277"/>
      <c r="CJ46" s="277"/>
      <c r="CK46" s="277"/>
      <c r="CL46" s="277"/>
      <c r="CM46" s="277"/>
      <c r="CN46" s="277"/>
      <c r="CO46" s="277"/>
      <c r="CP46" s="277"/>
      <c r="CQ46" s="277"/>
      <c r="CR46" s="277"/>
      <c r="CS46" s="277"/>
      <c r="CT46" s="277"/>
      <c r="CU46" s="277"/>
      <c r="CV46" s="277"/>
      <c r="CW46" s="277"/>
      <c r="CX46" s="277"/>
      <c r="CY46" s="277"/>
      <c r="CZ46" s="277"/>
      <c r="DA46" s="277"/>
      <c r="DB46" s="277"/>
      <c r="DC46" s="277"/>
      <c r="DD46" s="277"/>
      <c r="DE46" s="277"/>
      <c r="DF46" s="277"/>
      <c r="DG46" s="277"/>
      <c r="DH46" s="277"/>
      <c r="DI46" s="277"/>
      <c r="DJ46" s="277"/>
      <c r="DK46" s="277"/>
      <c r="DL46" s="277"/>
      <c r="DM46" s="277"/>
      <c r="DN46" s="277"/>
      <c r="DO46" s="277"/>
      <c r="DP46" s="277"/>
      <c r="DQ46" s="277"/>
      <c r="DR46" s="277"/>
      <c r="DS46" s="277"/>
      <c r="DT46" s="277"/>
      <c r="DU46" s="277"/>
      <c r="DV46" s="277"/>
      <c r="DW46" s="277"/>
      <c r="DX46" s="277"/>
      <c r="DY46" s="277"/>
      <c r="DZ46" s="277"/>
      <c r="EA46" s="277"/>
      <c r="EB46" s="277"/>
      <c r="EC46" s="277"/>
      <c r="ED46" s="277"/>
      <c r="EE46" s="277"/>
      <c r="EF46" s="277"/>
      <c r="EG46" s="277"/>
      <c r="EH46" s="277"/>
      <c r="EI46" s="277"/>
      <c r="EJ46" s="277"/>
      <c r="EK46" s="277"/>
      <c r="EL46" s="277"/>
      <c r="EM46" s="277"/>
      <c r="EN46" s="277"/>
      <c r="EO46" s="277"/>
      <c r="EP46" s="277"/>
      <c r="EQ46" s="277"/>
      <c r="ER46" s="277"/>
      <c r="ES46" s="277"/>
      <c r="ET46" s="277"/>
      <c r="EU46" s="277"/>
      <c r="EV46" s="277"/>
      <c r="EW46" s="277"/>
      <c r="EX46" s="277"/>
      <c r="EY46" s="277"/>
      <c r="EZ46" s="277"/>
      <c r="FA46" s="277"/>
      <c r="FB46" s="277"/>
      <c r="FC46" s="277"/>
      <c r="FD46" s="277"/>
      <c r="FE46" s="277"/>
      <c r="FF46" s="277"/>
      <c r="FG46" s="277"/>
      <c r="FH46" s="277"/>
      <c r="FI46" s="277"/>
      <c r="FJ46" s="277"/>
      <c r="FK46" s="277"/>
      <c r="FL46" s="277"/>
      <c r="FM46" s="277"/>
      <c r="FN46" s="277"/>
      <c r="FO46" s="277"/>
      <c r="FP46" s="277"/>
      <c r="FQ46" s="277"/>
      <c r="FR46" s="277"/>
      <c r="FS46" s="277"/>
      <c r="FT46" s="277"/>
      <c r="FU46" s="277"/>
      <c r="FV46" s="277"/>
      <c r="FW46" s="277"/>
      <c r="FX46" s="277"/>
      <c r="FY46" s="277"/>
      <c r="FZ46" s="277"/>
      <c r="GA46" s="277"/>
      <c r="GB46" s="277"/>
      <c r="GC46" s="277"/>
      <c r="GD46" s="277"/>
      <c r="GE46" s="277"/>
      <c r="GF46" s="277"/>
      <c r="GG46" s="277"/>
      <c r="GH46" s="277"/>
      <c r="GI46" s="277"/>
      <c r="GJ46" s="277"/>
      <c r="GK46" s="277"/>
      <c r="GL46" s="277"/>
      <c r="GM46" s="277"/>
      <c r="GN46" s="277"/>
      <c r="GO46" s="277"/>
      <c r="GP46" s="277"/>
      <c r="GQ46" s="277"/>
      <c r="GR46" s="277"/>
      <c r="GS46" s="277"/>
      <c r="GT46" s="277"/>
      <c r="GU46" s="277"/>
      <c r="GV46" s="277"/>
      <c r="GW46" s="277"/>
      <c r="GX46" s="277"/>
      <c r="GY46" s="277"/>
      <c r="GZ46" s="277"/>
      <c r="HA46" s="277"/>
      <c r="HB46" s="277"/>
      <c r="HC46" s="277"/>
      <c r="HD46" s="277"/>
      <c r="HE46" s="277"/>
      <c r="HF46" s="277"/>
      <c r="HG46" s="277"/>
      <c r="HH46" s="277"/>
      <c r="HI46" s="277"/>
      <c r="HJ46" s="277"/>
      <c r="HK46" s="277"/>
      <c r="HL46" s="277"/>
      <c r="HM46" s="277"/>
      <c r="HN46" s="277"/>
      <c r="HO46" s="277"/>
      <c r="HP46" s="277"/>
      <c r="HQ46" s="277"/>
      <c r="HR46" s="277"/>
      <c r="HS46" s="277"/>
      <c r="HT46" s="277"/>
      <c r="HU46" s="277"/>
      <c r="HV46" s="277"/>
      <c r="HW46" s="277"/>
      <c r="HX46" s="277"/>
      <c r="HY46" s="277"/>
      <c r="HZ46" s="277"/>
      <c r="IA46" s="277"/>
      <c r="IB46" s="277"/>
      <c r="IC46" s="277"/>
      <c r="ID46" s="277"/>
      <c r="IE46" s="277"/>
      <c r="IF46" s="277"/>
      <c r="IG46" s="277"/>
      <c r="IH46" s="277"/>
      <c r="II46" s="277"/>
      <c r="IJ46" s="277"/>
      <c r="IK46" s="277"/>
      <c r="IL46" s="277"/>
      <c r="IM46" s="277"/>
      <c r="IN46" s="277"/>
      <c r="IO46" s="277"/>
      <c r="IP46" s="277"/>
      <c r="IQ46" s="277"/>
      <c r="IR46" s="277"/>
      <c r="IS46" s="277"/>
      <c r="IT46" s="277"/>
      <c r="IU46" s="277"/>
      <c r="IV46" s="277"/>
    </row>
    <row r="47" spans="1:256" ht="31.2" x14ac:dyDescent="0.3">
      <c r="A47" s="400" t="s">
        <v>478</v>
      </c>
      <c r="B47" s="269" t="s">
        <v>479</v>
      </c>
      <c r="C47" s="266"/>
      <c r="D47" s="266"/>
      <c r="E47" s="266"/>
      <c r="F47" s="266"/>
      <c r="G47" s="482"/>
      <c r="H47" s="277"/>
      <c r="I47" s="265"/>
      <c r="J47" s="265"/>
      <c r="K47" s="277"/>
      <c r="L47" s="277"/>
      <c r="M47" s="277"/>
      <c r="N47" s="277"/>
      <c r="O47" s="277"/>
      <c r="P47" s="277"/>
      <c r="Q47" s="277"/>
      <c r="R47" s="277"/>
      <c r="S47" s="277"/>
      <c r="T47" s="277"/>
      <c r="U47" s="277"/>
      <c r="V47" s="277"/>
      <c r="W47" s="277"/>
      <c r="X47" s="277"/>
      <c r="Y47" s="277"/>
      <c r="Z47" s="277"/>
      <c r="AA47" s="277"/>
      <c r="AB47" s="277"/>
      <c r="AC47" s="277"/>
      <c r="AD47" s="277"/>
      <c r="AE47" s="277"/>
      <c r="AF47" s="277"/>
      <c r="AG47" s="277"/>
      <c r="AH47" s="277"/>
      <c r="AI47" s="277"/>
      <c r="AJ47" s="277"/>
      <c r="AK47" s="277"/>
      <c r="AL47" s="277"/>
      <c r="AM47" s="277"/>
      <c r="AN47" s="277"/>
      <c r="AO47" s="277"/>
      <c r="AP47" s="277"/>
      <c r="AQ47" s="277"/>
      <c r="AR47" s="277"/>
      <c r="AS47" s="277"/>
      <c r="AT47" s="277"/>
      <c r="AU47" s="277"/>
      <c r="AV47" s="277"/>
      <c r="AW47" s="277"/>
      <c r="AX47" s="277"/>
      <c r="AY47" s="277"/>
      <c r="AZ47" s="277"/>
      <c r="BA47" s="277"/>
      <c r="BB47" s="277"/>
      <c r="BC47" s="277"/>
      <c r="BD47" s="277"/>
      <c r="BE47" s="277"/>
      <c r="BF47" s="277"/>
      <c r="BG47" s="277"/>
      <c r="BH47" s="277"/>
      <c r="BI47" s="277"/>
      <c r="BJ47" s="277"/>
      <c r="BK47" s="277"/>
      <c r="BL47" s="277"/>
      <c r="BM47" s="277"/>
      <c r="BN47" s="277"/>
      <c r="BO47" s="277"/>
      <c r="BP47" s="277"/>
      <c r="BQ47" s="277"/>
      <c r="BR47" s="277"/>
      <c r="BS47" s="277"/>
      <c r="BT47" s="277"/>
      <c r="BU47" s="277"/>
      <c r="BV47" s="277"/>
      <c r="BW47" s="277"/>
      <c r="BX47" s="277"/>
      <c r="BY47" s="277"/>
      <c r="BZ47" s="277"/>
      <c r="CA47" s="277"/>
      <c r="CB47" s="277"/>
      <c r="CC47" s="277"/>
      <c r="CD47" s="277"/>
      <c r="CE47" s="277"/>
      <c r="CF47" s="277"/>
      <c r="CG47" s="277"/>
      <c r="CH47" s="277"/>
      <c r="CI47" s="277"/>
      <c r="CJ47" s="277"/>
      <c r="CK47" s="277"/>
      <c r="CL47" s="277"/>
      <c r="CM47" s="277"/>
      <c r="CN47" s="277"/>
      <c r="CO47" s="277"/>
      <c r="CP47" s="277"/>
      <c r="CQ47" s="277"/>
      <c r="CR47" s="277"/>
      <c r="CS47" s="277"/>
      <c r="CT47" s="277"/>
      <c r="CU47" s="277"/>
      <c r="CV47" s="277"/>
      <c r="CW47" s="277"/>
      <c r="CX47" s="277"/>
      <c r="CY47" s="277"/>
      <c r="CZ47" s="277"/>
      <c r="DA47" s="277"/>
      <c r="DB47" s="277"/>
      <c r="DC47" s="277"/>
      <c r="DD47" s="277"/>
      <c r="DE47" s="277"/>
      <c r="DF47" s="277"/>
      <c r="DG47" s="277"/>
      <c r="DH47" s="277"/>
      <c r="DI47" s="277"/>
      <c r="DJ47" s="277"/>
      <c r="DK47" s="277"/>
      <c r="DL47" s="277"/>
      <c r="DM47" s="277"/>
      <c r="DN47" s="277"/>
      <c r="DO47" s="277"/>
      <c r="DP47" s="277"/>
      <c r="DQ47" s="277"/>
      <c r="DR47" s="277"/>
      <c r="DS47" s="277"/>
      <c r="DT47" s="277"/>
      <c r="DU47" s="277"/>
      <c r="DV47" s="277"/>
      <c r="DW47" s="277"/>
      <c r="DX47" s="277"/>
      <c r="DY47" s="277"/>
      <c r="DZ47" s="277"/>
      <c r="EA47" s="277"/>
      <c r="EB47" s="277"/>
      <c r="EC47" s="277"/>
      <c r="ED47" s="277"/>
      <c r="EE47" s="277"/>
      <c r="EF47" s="277"/>
      <c r="EG47" s="277"/>
      <c r="EH47" s="277"/>
      <c r="EI47" s="277"/>
      <c r="EJ47" s="277"/>
      <c r="EK47" s="277"/>
      <c r="EL47" s="277"/>
      <c r="EM47" s="277"/>
      <c r="EN47" s="277"/>
      <c r="EO47" s="277"/>
      <c r="EP47" s="277"/>
      <c r="EQ47" s="277"/>
      <c r="ER47" s="277"/>
      <c r="ES47" s="277"/>
      <c r="ET47" s="277"/>
      <c r="EU47" s="277"/>
      <c r="EV47" s="277"/>
      <c r="EW47" s="277"/>
      <c r="EX47" s="277"/>
      <c r="EY47" s="277"/>
      <c r="EZ47" s="277"/>
      <c r="FA47" s="277"/>
      <c r="FB47" s="277"/>
      <c r="FC47" s="277"/>
      <c r="FD47" s="277"/>
      <c r="FE47" s="277"/>
      <c r="FF47" s="277"/>
      <c r="FG47" s="277"/>
      <c r="FH47" s="277"/>
      <c r="FI47" s="277"/>
      <c r="FJ47" s="277"/>
      <c r="FK47" s="277"/>
      <c r="FL47" s="277"/>
      <c r="FM47" s="277"/>
      <c r="FN47" s="277"/>
      <c r="FO47" s="277"/>
      <c r="FP47" s="277"/>
      <c r="FQ47" s="277"/>
      <c r="FR47" s="277"/>
      <c r="FS47" s="277"/>
      <c r="FT47" s="277"/>
      <c r="FU47" s="277"/>
      <c r="FV47" s="277"/>
      <c r="FW47" s="277"/>
      <c r="FX47" s="277"/>
      <c r="FY47" s="277"/>
      <c r="FZ47" s="277"/>
      <c r="GA47" s="277"/>
      <c r="GB47" s="277"/>
      <c r="GC47" s="277"/>
      <c r="GD47" s="277"/>
      <c r="GE47" s="277"/>
      <c r="GF47" s="277"/>
      <c r="GG47" s="277"/>
      <c r="GH47" s="277"/>
      <c r="GI47" s="277"/>
      <c r="GJ47" s="277"/>
      <c r="GK47" s="277"/>
      <c r="GL47" s="277"/>
      <c r="GM47" s="277"/>
      <c r="GN47" s="277"/>
      <c r="GO47" s="277"/>
      <c r="GP47" s="277"/>
      <c r="GQ47" s="277"/>
      <c r="GR47" s="277"/>
      <c r="GS47" s="277"/>
      <c r="GT47" s="277"/>
      <c r="GU47" s="277"/>
      <c r="GV47" s="277"/>
      <c r="GW47" s="277"/>
      <c r="GX47" s="277"/>
      <c r="GY47" s="277"/>
      <c r="GZ47" s="277"/>
      <c r="HA47" s="277"/>
      <c r="HB47" s="277"/>
      <c r="HC47" s="277"/>
      <c r="HD47" s="277"/>
      <c r="HE47" s="277"/>
      <c r="HF47" s="277"/>
      <c r="HG47" s="277"/>
      <c r="HH47" s="277"/>
      <c r="HI47" s="277"/>
      <c r="HJ47" s="277"/>
      <c r="HK47" s="277"/>
      <c r="HL47" s="277"/>
      <c r="HM47" s="277"/>
      <c r="HN47" s="277"/>
      <c r="HO47" s="277"/>
      <c r="HP47" s="277"/>
      <c r="HQ47" s="277"/>
      <c r="HR47" s="277"/>
      <c r="HS47" s="277"/>
      <c r="HT47" s="277"/>
      <c r="HU47" s="277"/>
      <c r="HV47" s="277"/>
      <c r="HW47" s="277"/>
      <c r="HX47" s="277"/>
      <c r="HY47" s="277"/>
      <c r="HZ47" s="277"/>
      <c r="IA47" s="277"/>
      <c r="IB47" s="277"/>
      <c r="IC47" s="277"/>
      <c r="ID47" s="277"/>
      <c r="IE47" s="277"/>
      <c r="IF47" s="277"/>
      <c r="IG47" s="277"/>
      <c r="IH47" s="277"/>
      <c r="II47" s="277"/>
      <c r="IJ47" s="277"/>
      <c r="IK47" s="277"/>
      <c r="IL47" s="277"/>
      <c r="IM47" s="277"/>
      <c r="IN47" s="277"/>
      <c r="IO47" s="277"/>
      <c r="IP47" s="277"/>
      <c r="IQ47" s="277"/>
      <c r="IR47" s="277"/>
      <c r="IS47" s="277"/>
      <c r="IT47" s="277"/>
      <c r="IU47" s="277"/>
      <c r="IV47" s="277"/>
    </row>
    <row r="48" spans="1:256" x14ac:dyDescent="0.3">
      <c r="A48" s="481" t="s">
        <v>480</v>
      </c>
      <c r="B48" s="269" t="s">
        <v>481</v>
      </c>
      <c r="C48" s="271"/>
      <c r="D48" s="271">
        <f t="shared" ref="D48" si="3">D52+D53</f>
        <v>32858627</v>
      </c>
      <c r="E48" s="271"/>
      <c r="F48" s="271">
        <f t="shared" ref="F48" si="4">F52+F53</f>
        <v>130470695</v>
      </c>
      <c r="G48" s="482">
        <f>F48/D48*100</f>
        <v>397.06678857884111</v>
      </c>
      <c r="I48" s="265"/>
      <c r="J48" s="265"/>
    </row>
    <row r="49" spans="1:256" x14ac:dyDescent="0.3">
      <c r="A49" s="481" t="s">
        <v>482</v>
      </c>
      <c r="B49" s="269" t="s">
        <v>483</v>
      </c>
      <c r="C49" s="271"/>
      <c r="D49" s="271">
        <v>0</v>
      </c>
      <c r="E49" s="271"/>
      <c r="F49" s="271">
        <v>0</v>
      </c>
      <c r="G49" s="482"/>
      <c r="I49" s="265"/>
      <c r="J49" s="265"/>
    </row>
    <row r="50" spans="1:256" x14ac:dyDescent="0.3">
      <c r="A50" s="400" t="s">
        <v>484</v>
      </c>
      <c r="B50" s="269" t="s">
        <v>485</v>
      </c>
      <c r="C50" s="264"/>
      <c r="D50" s="264">
        <v>0</v>
      </c>
      <c r="E50" s="264"/>
      <c r="F50" s="264">
        <v>0</v>
      </c>
      <c r="G50" s="482"/>
      <c r="I50" s="265"/>
      <c r="J50" s="265"/>
    </row>
    <row r="51" spans="1:256" x14ac:dyDescent="0.3">
      <c r="A51" s="400" t="s">
        <v>486</v>
      </c>
      <c r="B51" s="269" t="s">
        <v>487</v>
      </c>
      <c r="C51" s="264"/>
      <c r="D51" s="264">
        <v>0</v>
      </c>
      <c r="E51" s="264"/>
      <c r="F51" s="264">
        <v>0</v>
      </c>
      <c r="G51" s="482"/>
      <c r="I51" s="265"/>
      <c r="J51" s="265"/>
    </row>
    <row r="52" spans="1:256" x14ac:dyDescent="0.3">
      <c r="A52" s="481" t="s">
        <v>488</v>
      </c>
      <c r="B52" s="449" t="s">
        <v>489</v>
      </c>
      <c r="C52" s="271"/>
      <c r="D52" s="489">
        <v>63620</v>
      </c>
      <c r="E52" s="271"/>
      <c r="F52" s="489">
        <v>109600</v>
      </c>
      <c r="G52" s="482">
        <f>F52/D52*100</f>
        <v>172.27287016661427</v>
      </c>
      <c r="H52" s="275"/>
      <c r="I52" s="265"/>
      <c r="J52" s="265"/>
      <c r="K52" s="275"/>
      <c r="L52" s="275"/>
      <c r="M52" s="275"/>
      <c r="N52" s="275"/>
      <c r="O52" s="275"/>
      <c r="P52" s="275"/>
      <c r="Q52" s="275"/>
      <c r="R52" s="275"/>
      <c r="S52" s="275"/>
      <c r="T52" s="275"/>
      <c r="U52" s="275"/>
      <c r="V52" s="275"/>
      <c r="W52" s="275"/>
      <c r="X52" s="275"/>
      <c r="Y52" s="275"/>
      <c r="Z52" s="275"/>
      <c r="AA52" s="275"/>
      <c r="AB52" s="275"/>
      <c r="AC52" s="275"/>
      <c r="AD52" s="275"/>
      <c r="AE52" s="275"/>
      <c r="AF52" s="275"/>
      <c r="AG52" s="275"/>
      <c r="AH52" s="275"/>
      <c r="AI52" s="275"/>
      <c r="AJ52" s="275"/>
      <c r="AK52" s="275"/>
      <c r="AL52" s="275"/>
      <c r="AM52" s="275"/>
      <c r="AN52" s="275"/>
      <c r="AO52" s="275"/>
      <c r="AP52" s="275"/>
      <c r="AQ52" s="275"/>
      <c r="AR52" s="275"/>
      <c r="AS52" s="275"/>
      <c r="AT52" s="275"/>
      <c r="AU52" s="275"/>
      <c r="AV52" s="275"/>
      <c r="AW52" s="275"/>
      <c r="AX52" s="275"/>
      <c r="AY52" s="275"/>
      <c r="AZ52" s="275"/>
      <c r="BA52" s="275"/>
      <c r="BB52" s="275"/>
      <c r="BC52" s="275"/>
      <c r="BD52" s="275"/>
      <c r="BE52" s="275"/>
      <c r="BF52" s="275"/>
      <c r="BG52" s="275"/>
      <c r="BH52" s="275"/>
      <c r="BI52" s="275"/>
      <c r="BJ52" s="275"/>
      <c r="BK52" s="275"/>
      <c r="BL52" s="275"/>
      <c r="BM52" s="275"/>
      <c r="BN52" s="275"/>
      <c r="BO52" s="275"/>
      <c r="BP52" s="275"/>
      <c r="BQ52" s="275"/>
      <c r="BR52" s="275"/>
      <c r="BS52" s="275"/>
      <c r="BT52" s="275"/>
      <c r="BU52" s="275"/>
      <c r="BV52" s="275"/>
      <c r="BW52" s="275"/>
      <c r="BX52" s="275"/>
      <c r="BY52" s="275"/>
      <c r="BZ52" s="275"/>
      <c r="CA52" s="275"/>
      <c r="CB52" s="275"/>
      <c r="CC52" s="275"/>
      <c r="CD52" s="275"/>
      <c r="CE52" s="275"/>
      <c r="CF52" s="275"/>
      <c r="CG52" s="275"/>
      <c r="CH52" s="275"/>
      <c r="CI52" s="275"/>
      <c r="CJ52" s="275"/>
      <c r="CK52" s="275"/>
      <c r="CL52" s="275"/>
      <c r="CM52" s="275"/>
      <c r="CN52" s="275"/>
      <c r="CO52" s="275"/>
      <c r="CP52" s="275"/>
      <c r="CQ52" s="275"/>
      <c r="CR52" s="275"/>
      <c r="CS52" s="275"/>
      <c r="CT52" s="275"/>
      <c r="CU52" s="275"/>
      <c r="CV52" s="275"/>
      <c r="CW52" s="275"/>
      <c r="CX52" s="275"/>
      <c r="CY52" s="275"/>
      <c r="CZ52" s="275"/>
      <c r="DA52" s="275"/>
      <c r="DB52" s="275"/>
      <c r="DC52" s="275"/>
      <c r="DD52" s="275"/>
      <c r="DE52" s="275"/>
      <c r="DF52" s="275"/>
      <c r="DG52" s="275"/>
      <c r="DH52" s="275"/>
      <c r="DI52" s="275"/>
      <c r="DJ52" s="275"/>
      <c r="DK52" s="275"/>
      <c r="DL52" s="275"/>
      <c r="DM52" s="275"/>
      <c r="DN52" s="275"/>
      <c r="DO52" s="275"/>
      <c r="DP52" s="275"/>
      <c r="DQ52" s="275"/>
      <c r="DR52" s="275"/>
      <c r="DS52" s="275"/>
      <c r="DT52" s="275"/>
      <c r="DU52" s="275"/>
      <c r="DV52" s="275"/>
      <c r="DW52" s="275"/>
      <c r="DX52" s="275"/>
      <c r="DY52" s="275"/>
      <c r="DZ52" s="275"/>
      <c r="EA52" s="275"/>
      <c r="EB52" s="275"/>
      <c r="EC52" s="275"/>
      <c r="ED52" s="275"/>
      <c r="EE52" s="275"/>
      <c r="EF52" s="275"/>
      <c r="EG52" s="275"/>
      <c r="EH52" s="275"/>
      <c r="EI52" s="275"/>
      <c r="EJ52" s="275"/>
      <c r="EK52" s="275"/>
      <c r="EL52" s="275"/>
      <c r="EM52" s="275"/>
      <c r="EN52" s="275"/>
      <c r="EO52" s="275"/>
      <c r="EP52" s="275"/>
      <c r="EQ52" s="275"/>
      <c r="ER52" s="275"/>
      <c r="ES52" s="275"/>
      <c r="ET52" s="275"/>
      <c r="EU52" s="275"/>
      <c r="EV52" s="275"/>
      <c r="EW52" s="275"/>
      <c r="EX52" s="275"/>
      <c r="EY52" s="275"/>
      <c r="EZ52" s="275"/>
      <c r="FA52" s="275"/>
      <c r="FB52" s="275"/>
      <c r="FC52" s="275"/>
      <c r="FD52" s="275"/>
      <c r="FE52" s="275"/>
      <c r="FF52" s="275"/>
      <c r="FG52" s="275"/>
      <c r="FH52" s="275"/>
      <c r="FI52" s="275"/>
      <c r="FJ52" s="275"/>
      <c r="FK52" s="275"/>
      <c r="FL52" s="275"/>
      <c r="FM52" s="275"/>
      <c r="FN52" s="275"/>
      <c r="FO52" s="275"/>
      <c r="FP52" s="275"/>
      <c r="FQ52" s="275"/>
      <c r="FR52" s="275"/>
      <c r="FS52" s="275"/>
      <c r="FT52" s="275"/>
      <c r="FU52" s="275"/>
      <c r="FV52" s="275"/>
      <c r="FW52" s="275"/>
      <c r="FX52" s="275"/>
      <c r="FY52" s="275"/>
      <c r="FZ52" s="275"/>
      <c r="GA52" s="275"/>
      <c r="GB52" s="275"/>
      <c r="GC52" s="275"/>
      <c r="GD52" s="275"/>
      <c r="GE52" s="275"/>
      <c r="GF52" s="275"/>
      <c r="GG52" s="275"/>
      <c r="GH52" s="275"/>
      <c r="GI52" s="275"/>
      <c r="GJ52" s="275"/>
      <c r="GK52" s="275"/>
      <c r="GL52" s="275"/>
      <c r="GM52" s="275"/>
      <c r="GN52" s="275"/>
      <c r="GO52" s="275"/>
      <c r="GP52" s="275"/>
      <c r="GQ52" s="275"/>
      <c r="GR52" s="275"/>
      <c r="GS52" s="275"/>
      <c r="GT52" s="275"/>
      <c r="GU52" s="275"/>
      <c r="GV52" s="275"/>
      <c r="GW52" s="275"/>
      <c r="GX52" s="275"/>
      <c r="GY52" s="275"/>
      <c r="GZ52" s="275"/>
      <c r="HA52" s="275"/>
      <c r="HB52" s="275"/>
      <c r="HC52" s="275"/>
      <c r="HD52" s="275"/>
      <c r="HE52" s="275"/>
      <c r="HF52" s="275"/>
      <c r="HG52" s="275"/>
      <c r="HH52" s="275"/>
      <c r="HI52" s="275"/>
      <c r="HJ52" s="275"/>
      <c r="HK52" s="275"/>
      <c r="HL52" s="275"/>
      <c r="HM52" s="275"/>
      <c r="HN52" s="275"/>
      <c r="HO52" s="275"/>
      <c r="HP52" s="275"/>
      <c r="HQ52" s="275"/>
      <c r="HR52" s="275"/>
      <c r="HS52" s="275"/>
      <c r="HT52" s="275"/>
      <c r="HU52" s="275"/>
      <c r="HV52" s="275"/>
      <c r="HW52" s="275"/>
      <c r="HX52" s="275"/>
      <c r="HY52" s="275"/>
      <c r="HZ52" s="275"/>
      <c r="IA52" s="275"/>
      <c r="IB52" s="275"/>
      <c r="IC52" s="275"/>
      <c r="ID52" s="275"/>
      <c r="IE52" s="275"/>
      <c r="IF52" s="275"/>
      <c r="IG52" s="275"/>
      <c r="IH52" s="275"/>
      <c r="II52" s="275"/>
      <c r="IJ52" s="275"/>
      <c r="IK52" s="275"/>
      <c r="IL52" s="275"/>
      <c r="IM52" s="275"/>
      <c r="IN52" s="275"/>
      <c r="IO52" s="275"/>
      <c r="IP52" s="275"/>
      <c r="IQ52" s="275"/>
      <c r="IR52" s="275"/>
      <c r="IS52" s="275"/>
      <c r="IT52" s="275"/>
      <c r="IU52" s="275"/>
      <c r="IV52" s="275"/>
    </row>
    <row r="53" spans="1:256" x14ac:dyDescent="0.3">
      <c r="A53" s="481" t="s">
        <v>490</v>
      </c>
      <c r="B53" s="449" t="s">
        <v>491</v>
      </c>
      <c r="C53" s="271"/>
      <c r="D53" s="489">
        <v>32795007</v>
      </c>
      <c r="E53" s="271"/>
      <c r="F53" s="489">
        <v>130361095</v>
      </c>
      <c r="G53" s="482">
        <f>F53/D53*100</f>
        <v>397.50287292208839</v>
      </c>
      <c r="H53" s="275"/>
      <c r="I53" s="265"/>
      <c r="J53" s="265"/>
      <c r="K53" s="275"/>
      <c r="L53" s="275"/>
      <c r="M53" s="275"/>
      <c r="N53" s="275"/>
      <c r="O53" s="275"/>
      <c r="P53" s="275"/>
      <c r="Q53" s="275"/>
      <c r="R53" s="275"/>
      <c r="S53" s="275"/>
      <c r="T53" s="275"/>
      <c r="U53" s="275"/>
      <c r="V53" s="275"/>
      <c r="W53" s="275"/>
      <c r="X53" s="275"/>
      <c r="Y53" s="275"/>
      <c r="Z53" s="275"/>
      <c r="AA53" s="275"/>
      <c r="AB53" s="275"/>
      <c r="AC53" s="275"/>
      <c r="AD53" s="275"/>
      <c r="AE53" s="275"/>
      <c r="AF53" s="275"/>
      <c r="AG53" s="275"/>
      <c r="AH53" s="275"/>
      <c r="AI53" s="275"/>
      <c r="AJ53" s="275"/>
      <c r="AK53" s="275"/>
      <c r="AL53" s="275"/>
      <c r="AM53" s="275"/>
      <c r="AN53" s="275"/>
      <c r="AO53" s="275"/>
      <c r="AP53" s="275"/>
      <c r="AQ53" s="275"/>
      <c r="AR53" s="275"/>
      <c r="AS53" s="275"/>
      <c r="AT53" s="275"/>
      <c r="AU53" s="275"/>
      <c r="AV53" s="275"/>
      <c r="AW53" s="275"/>
      <c r="AX53" s="275"/>
      <c r="AY53" s="275"/>
      <c r="AZ53" s="275"/>
      <c r="BA53" s="275"/>
      <c r="BB53" s="275"/>
      <c r="BC53" s="275"/>
      <c r="BD53" s="275"/>
      <c r="BE53" s="275"/>
      <c r="BF53" s="275"/>
      <c r="BG53" s="275"/>
      <c r="BH53" s="275"/>
      <c r="BI53" s="275"/>
      <c r="BJ53" s="275"/>
      <c r="BK53" s="275"/>
      <c r="BL53" s="275"/>
      <c r="BM53" s="275"/>
      <c r="BN53" s="275"/>
      <c r="BO53" s="275"/>
      <c r="BP53" s="275"/>
      <c r="BQ53" s="275"/>
      <c r="BR53" s="275"/>
      <c r="BS53" s="275"/>
      <c r="BT53" s="275"/>
      <c r="BU53" s="275"/>
      <c r="BV53" s="275"/>
      <c r="BW53" s="275"/>
      <c r="BX53" s="275"/>
      <c r="BY53" s="275"/>
      <c r="BZ53" s="275"/>
      <c r="CA53" s="275"/>
      <c r="CB53" s="275"/>
      <c r="CC53" s="275"/>
      <c r="CD53" s="275"/>
      <c r="CE53" s="275"/>
      <c r="CF53" s="275"/>
      <c r="CG53" s="275"/>
      <c r="CH53" s="275"/>
      <c r="CI53" s="275"/>
      <c r="CJ53" s="275"/>
      <c r="CK53" s="275"/>
      <c r="CL53" s="275"/>
      <c r="CM53" s="275"/>
      <c r="CN53" s="275"/>
      <c r="CO53" s="275"/>
      <c r="CP53" s="275"/>
      <c r="CQ53" s="275"/>
      <c r="CR53" s="275"/>
      <c r="CS53" s="275"/>
      <c r="CT53" s="275"/>
      <c r="CU53" s="275"/>
      <c r="CV53" s="275"/>
      <c r="CW53" s="275"/>
      <c r="CX53" s="275"/>
      <c r="CY53" s="275"/>
      <c r="CZ53" s="275"/>
      <c r="DA53" s="275"/>
      <c r="DB53" s="275"/>
      <c r="DC53" s="275"/>
      <c r="DD53" s="275"/>
      <c r="DE53" s="275"/>
      <c r="DF53" s="275"/>
      <c r="DG53" s="275"/>
      <c r="DH53" s="275"/>
      <c r="DI53" s="275"/>
      <c r="DJ53" s="275"/>
      <c r="DK53" s="275"/>
      <c r="DL53" s="275"/>
      <c r="DM53" s="275"/>
      <c r="DN53" s="275"/>
      <c r="DO53" s="275"/>
      <c r="DP53" s="275"/>
      <c r="DQ53" s="275"/>
      <c r="DR53" s="275"/>
      <c r="DS53" s="275"/>
      <c r="DT53" s="275"/>
      <c r="DU53" s="275"/>
      <c r="DV53" s="275"/>
      <c r="DW53" s="275"/>
      <c r="DX53" s="275"/>
      <c r="DY53" s="275"/>
      <c r="DZ53" s="275"/>
      <c r="EA53" s="275"/>
      <c r="EB53" s="275"/>
      <c r="EC53" s="275"/>
      <c r="ED53" s="275"/>
      <c r="EE53" s="275"/>
      <c r="EF53" s="275"/>
      <c r="EG53" s="275"/>
      <c r="EH53" s="275"/>
      <c r="EI53" s="275"/>
      <c r="EJ53" s="275"/>
      <c r="EK53" s="275"/>
      <c r="EL53" s="275"/>
      <c r="EM53" s="275"/>
      <c r="EN53" s="275"/>
      <c r="EO53" s="275"/>
      <c r="EP53" s="275"/>
      <c r="EQ53" s="275"/>
      <c r="ER53" s="275"/>
      <c r="ES53" s="275"/>
      <c r="ET53" s="275"/>
      <c r="EU53" s="275"/>
      <c r="EV53" s="275"/>
      <c r="EW53" s="275"/>
      <c r="EX53" s="275"/>
      <c r="EY53" s="275"/>
      <c r="EZ53" s="275"/>
      <c r="FA53" s="275"/>
      <c r="FB53" s="275"/>
      <c r="FC53" s="275"/>
      <c r="FD53" s="275"/>
      <c r="FE53" s="275"/>
      <c r="FF53" s="275"/>
      <c r="FG53" s="275"/>
      <c r="FH53" s="275"/>
      <c r="FI53" s="275"/>
      <c r="FJ53" s="275"/>
      <c r="FK53" s="275"/>
      <c r="FL53" s="275"/>
      <c r="FM53" s="275"/>
      <c r="FN53" s="275"/>
      <c r="FO53" s="275"/>
      <c r="FP53" s="275"/>
      <c r="FQ53" s="275"/>
      <c r="FR53" s="275"/>
      <c r="FS53" s="275"/>
      <c r="FT53" s="275"/>
      <c r="FU53" s="275"/>
      <c r="FV53" s="275"/>
      <c r="FW53" s="275"/>
      <c r="FX53" s="275"/>
      <c r="FY53" s="275"/>
      <c r="FZ53" s="275"/>
      <c r="GA53" s="275"/>
      <c r="GB53" s="275"/>
      <c r="GC53" s="275"/>
      <c r="GD53" s="275"/>
      <c r="GE53" s="275"/>
      <c r="GF53" s="275"/>
      <c r="GG53" s="275"/>
      <c r="GH53" s="275"/>
      <c r="GI53" s="275"/>
      <c r="GJ53" s="275"/>
      <c r="GK53" s="275"/>
      <c r="GL53" s="275"/>
      <c r="GM53" s="275"/>
      <c r="GN53" s="275"/>
      <c r="GO53" s="275"/>
      <c r="GP53" s="275"/>
      <c r="GQ53" s="275"/>
      <c r="GR53" s="275"/>
      <c r="GS53" s="275"/>
      <c r="GT53" s="275"/>
      <c r="GU53" s="275"/>
      <c r="GV53" s="275"/>
      <c r="GW53" s="275"/>
      <c r="GX53" s="275"/>
      <c r="GY53" s="275"/>
      <c r="GZ53" s="275"/>
      <c r="HA53" s="275"/>
      <c r="HB53" s="275"/>
      <c r="HC53" s="275"/>
      <c r="HD53" s="275"/>
      <c r="HE53" s="275"/>
      <c r="HF53" s="275"/>
      <c r="HG53" s="275"/>
      <c r="HH53" s="275"/>
      <c r="HI53" s="275"/>
      <c r="HJ53" s="275"/>
      <c r="HK53" s="275"/>
      <c r="HL53" s="275"/>
      <c r="HM53" s="275"/>
      <c r="HN53" s="275"/>
      <c r="HO53" s="275"/>
      <c r="HP53" s="275"/>
      <c r="HQ53" s="275"/>
      <c r="HR53" s="275"/>
      <c r="HS53" s="275"/>
      <c r="HT53" s="275"/>
      <c r="HU53" s="275"/>
      <c r="HV53" s="275"/>
      <c r="HW53" s="275"/>
      <c r="HX53" s="275"/>
      <c r="HY53" s="275"/>
      <c r="HZ53" s="275"/>
      <c r="IA53" s="275"/>
      <c r="IB53" s="275"/>
      <c r="IC53" s="275"/>
      <c r="ID53" s="275"/>
      <c r="IE53" s="275"/>
      <c r="IF53" s="275"/>
      <c r="IG53" s="275"/>
      <c r="IH53" s="275"/>
      <c r="II53" s="275"/>
      <c r="IJ53" s="275"/>
      <c r="IK53" s="275"/>
      <c r="IL53" s="275"/>
      <c r="IM53" s="275"/>
      <c r="IN53" s="275"/>
      <c r="IO53" s="275"/>
      <c r="IP53" s="275"/>
      <c r="IQ53" s="275"/>
      <c r="IR53" s="275"/>
      <c r="IS53" s="275"/>
      <c r="IT53" s="275"/>
      <c r="IU53" s="275"/>
      <c r="IV53" s="275"/>
    </row>
    <row r="54" spans="1:256" x14ac:dyDescent="0.3">
      <c r="A54" s="481" t="s">
        <v>492</v>
      </c>
      <c r="B54" s="449" t="s">
        <v>493</v>
      </c>
      <c r="C54" s="271"/>
      <c r="D54" s="271">
        <v>0</v>
      </c>
      <c r="E54" s="271"/>
      <c r="F54" s="271">
        <v>0</v>
      </c>
      <c r="G54" s="482"/>
      <c r="H54" s="275"/>
      <c r="I54" s="265"/>
      <c r="J54" s="265"/>
      <c r="K54" s="275"/>
      <c r="L54" s="275"/>
      <c r="M54" s="275"/>
      <c r="N54" s="275"/>
      <c r="O54" s="275"/>
      <c r="P54" s="275"/>
      <c r="Q54" s="275"/>
      <c r="R54" s="275"/>
      <c r="S54" s="275"/>
      <c r="T54" s="275"/>
      <c r="U54" s="275"/>
      <c r="V54" s="275"/>
      <c r="W54" s="275"/>
      <c r="X54" s="275"/>
      <c r="Y54" s="275"/>
      <c r="Z54" s="275"/>
      <c r="AA54" s="275"/>
      <c r="AB54" s="275"/>
      <c r="AC54" s="275"/>
      <c r="AD54" s="275"/>
      <c r="AE54" s="275"/>
      <c r="AF54" s="275"/>
      <c r="AG54" s="275"/>
      <c r="AH54" s="275"/>
      <c r="AI54" s="275"/>
      <c r="AJ54" s="275"/>
      <c r="AK54" s="275"/>
      <c r="AL54" s="275"/>
      <c r="AM54" s="275"/>
      <c r="AN54" s="275"/>
      <c r="AO54" s="275"/>
      <c r="AP54" s="275"/>
      <c r="AQ54" s="275"/>
      <c r="AR54" s="275"/>
      <c r="AS54" s="275"/>
      <c r="AT54" s="275"/>
      <c r="AU54" s="275"/>
      <c r="AV54" s="275"/>
      <c r="AW54" s="275"/>
      <c r="AX54" s="275"/>
      <c r="AY54" s="275"/>
      <c r="AZ54" s="275"/>
      <c r="BA54" s="275"/>
      <c r="BB54" s="275"/>
      <c r="BC54" s="275"/>
      <c r="BD54" s="275"/>
      <c r="BE54" s="275"/>
      <c r="BF54" s="275"/>
      <c r="BG54" s="275"/>
      <c r="BH54" s="275"/>
      <c r="BI54" s="275"/>
      <c r="BJ54" s="275"/>
      <c r="BK54" s="275"/>
      <c r="BL54" s="275"/>
      <c r="BM54" s="275"/>
      <c r="BN54" s="275"/>
      <c r="BO54" s="275"/>
      <c r="BP54" s="275"/>
      <c r="BQ54" s="275"/>
      <c r="BR54" s="275"/>
      <c r="BS54" s="275"/>
      <c r="BT54" s="275"/>
      <c r="BU54" s="275"/>
      <c r="BV54" s="275"/>
      <c r="BW54" s="275"/>
      <c r="BX54" s="275"/>
      <c r="BY54" s="275"/>
      <c r="BZ54" s="275"/>
      <c r="CA54" s="275"/>
      <c r="CB54" s="275"/>
      <c r="CC54" s="275"/>
      <c r="CD54" s="275"/>
      <c r="CE54" s="275"/>
      <c r="CF54" s="275"/>
      <c r="CG54" s="275"/>
      <c r="CH54" s="275"/>
      <c r="CI54" s="275"/>
      <c r="CJ54" s="275"/>
      <c r="CK54" s="275"/>
      <c r="CL54" s="275"/>
      <c r="CM54" s="275"/>
      <c r="CN54" s="275"/>
      <c r="CO54" s="275"/>
      <c r="CP54" s="275"/>
      <c r="CQ54" s="275"/>
      <c r="CR54" s="275"/>
      <c r="CS54" s="275"/>
      <c r="CT54" s="275"/>
      <c r="CU54" s="275"/>
      <c r="CV54" s="275"/>
      <c r="CW54" s="275"/>
      <c r="CX54" s="275"/>
      <c r="CY54" s="275"/>
      <c r="CZ54" s="275"/>
      <c r="DA54" s="275"/>
      <c r="DB54" s="275"/>
      <c r="DC54" s="275"/>
      <c r="DD54" s="275"/>
      <c r="DE54" s="275"/>
      <c r="DF54" s="275"/>
      <c r="DG54" s="275"/>
      <c r="DH54" s="275"/>
      <c r="DI54" s="275"/>
      <c r="DJ54" s="275"/>
      <c r="DK54" s="275"/>
      <c r="DL54" s="275"/>
      <c r="DM54" s="275"/>
      <c r="DN54" s="275"/>
      <c r="DO54" s="275"/>
      <c r="DP54" s="275"/>
      <c r="DQ54" s="275"/>
      <c r="DR54" s="275"/>
      <c r="DS54" s="275"/>
      <c r="DT54" s="275"/>
      <c r="DU54" s="275"/>
      <c r="DV54" s="275"/>
      <c r="DW54" s="275"/>
      <c r="DX54" s="275"/>
      <c r="DY54" s="275"/>
      <c r="DZ54" s="275"/>
      <c r="EA54" s="275"/>
      <c r="EB54" s="275"/>
      <c r="EC54" s="275"/>
      <c r="ED54" s="275"/>
      <c r="EE54" s="275"/>
      <c r="EF54" s="275"/>
      <c r="EG54" s="275"/>
      <c r="EH54" s="275"/>
      <c r="EI54" s="275"/>
      <c r="EJ54" s="275"/>
      <c r="EK54" s="275"/>
      <c r="EL54" s="275"/>
      <c r="EM54" s="275"/>
      <c r="EN54" s="275"/>
      <c r="EO54" s="275"/>
      <c r="EP54" s="275"/>
      <c r="EQ54" s="275"/>
      <c r="ER54" s="275"/>
      <c r="ES54" s="275"/>
      <c r="ET54" s="275"/>
      <c r="EU54" s="275"/>
      <c r="EV54" s="275"/>
      <c r="EW54" s="275"/>
      <c r="EX54" s="275"/>
      <c r="EY54" s="275"/>
      <c r="EZ54" s="275"/>
      <c r="FA54" s="275"/>
      <c r="FB54" s="275"/>
      <c r="FC54" s="275"/>
      <c r="FD54" s="275"/>
      <c r="FE54" s="275"/>
      <c r="FF54" s="275"/>
      <c r="FG54" s="275"/>
      <c r="FH54" s="275"/>
      <c r="FI54" s="275"/>
      <c r="FJ54" s="275"/>
      <c r="FK54" s="275"/>
      <c r="FL54" s="275"/>
      <c r="FM54" s="275"/>
      <c r="FN54" s="275"/>
      <c r="FO54" s="275"/>
      <c r="FP54" s="275"/>
      <c r="FQ54" s="275"/>
      <c r="FR54" s="275"/>
      <c r="FS54" s="275"/>
      <c r="FT54" s="275"/>
      <c r="FU54" s="275"/>
      <c r="FV54" s="275"/>
      <c r="FW54" s="275"/>
      <c r="FX54" s="275"/>
      <c r="FY54" s="275"/>
      <c r="FZ54" s="275"/>
      <c r="GA54" s="275"/>
      <c r="GB54" s="275"/>
      <c r="GC54" s="275"/>
      <c r="GD54" s="275"/>
      <c r="GE54" s="275"/>
      <c r="GF54" s="275"/>
      <c r="GG54" s="275"/>
      <c r="GH54" s="275"/>
      <c r="GI54" s="275"/>
      <c r="GJ54" s="275"/>
      <c r="GK54" s="275"/>
      <c r="GL54" s="275"/>
      <c r="GM54" s="275"/>
      <c r="GN54" s="275"/>
      <c r="GO54" s="275"/>
      <c r="GP54" s="275"/>
      <c r="GQ54" s="275"/>
      <c r="GR54" s="275"/>
      <c r="GS54" s="275"/>
      <c r="GT54" s="275"/>
      <c r="GU54" s="275"/>
      <c r="GV54" s="275"/>
      <c r="GW54" s="275"/>
      <c r="GX54" s="275"/>
      <c r="GY54" s="275"/>
      <c r="GZ54" s="275"/>
      <c r="HA54" s="275"/>
      <c r="HB54" s="275"/>
      <c r="HC54" s="275"/>
      <c r="HD54" s="275"/>
      <c r="HE54" s="275"/>
      <c r="HF54" s="275"/>
      <c r="HG54" s="275"/>
      <c r="HH54" s="275"/>
      <c r="HI54" s="275"/>
      <c r="HJ54" s="275"/>
      <c r="HK54" s="275"/>
      <c r="HL54" s="275"/>
      <c r="HM54" s="275"/>
      <c r="HN54" s="275"/>
      <c r="HO54" s="275"/>
      <c r="HP54" s="275"/>
      <c r="HQ54" s="275"/>
      <c r="HR54" s="275"/>
      <c r="HS54" s="275"/>
      <c r="HT54" s="275"/>
      <c r="HU54" s="275"/>
      <c r="HV54" s="275"/>
      <c r="HW54" s="275"/>
      <c r="HX54" s="275"/>
      <c r="HY54" s="275"/>
      <c r="HZ54" s="275"/>
      <c r="IA54" s="275"/>
      <c r="IB54" s="275"/>
      <c r="IC54" s="275"/>
      <c r="ID54" s="275"/>
      <c r="IE54" s="275"/>
      <c r="IF54" s="275"/>
      <c r="IG54" s="275"/>
      <c r="IH54" s="275"/>
      <c r="II54" s="275"/>
      <c r="IJ54" s="275"/>
      <c r="IK54" s="275"/>
      <c r="IL54" s="275"/>
      <c r="IM54" s="275"/>
      <c r="IN54" s="275"/>
      <c r="IO54" s="275"/>
      <c r="IP54" s="275"/>
      <c r="IQ54" s="275"/>
      <c r="IR54" s="275"/>
      <c r="IS54" s="275"/>
      <c r="IT54" s="275"/>
      <c r="IU54" s="275"/>
      <c r="IV54" s="275"/>
    </row>
    <row r="55" spans="1:256" x14ac:dyDescent="0.3">
      <c r="A55" s="481" t="s">
        <v>494</v>
      </c>
      <c r="B55" s="449" t="s">
        <v>495</v>
      </c>
      <c r="C55" s="271">
        <f>C56+C57+C58</f>
        <v>0</v>
      </c>
      <c r="D55" s="271">
        <f>D56+D57+D58</f>
        <v>10206473</v>
      </c>
      <c r="E55" s="271">
        <f>E56+E57+E58</f>
        <v>0</v>
      </c>
      <c r="F55" s="271">
        <f>F56+F57+F58</f>
        <v>17186499</v>
      </c>
      <c r="G55" s="482">
        <f>F55/D55*100</f>
        <v>168.38822774527497</v>
      </c>
      <c r="H55" s="275"/>
      <c r="I55" s="265"/>
      <c r="J55" s="265"/>
      <c r="K55" s="275"/>
      <c r="L55" s="275"/>
      <c r="M55" s="275"/>
      <c r="N55" s="275"/>
      <c r="O55" s="275"/>
      <c r="P55" s="275"/>
      <c r="Q55" s="275"/>
      <c r="R55" s="275"/>
      <c r="S55" s="275"/>
      <c r="T55" s="275"/>
      <c r="U55" s="275"/>
      <c r="V55" s="275"/>
      <c r="W55" s="275"/>
      <c r="X55" s="275"/>
      <c r="Y55" s="275"/>
      <c r="Z55" s="275"/>
      <c r="AA55" s="275"/>
      <c r="AB55" s="275"/>
      <c r="AC55" s="275"/>
      <c r="AD55" s="275"/>
      <c r="AE55" s="275"/>
      <c r="AF55" s="275"/>
      <c r="AG55" s="275"/>
      <c r="AH55" s="275"/>
      <c r="AI55" s="275"/>
      <c r="AJ55" s="275"/>
      <c r="AK55" s="275"/>
      <c r="AL55" s="275"/>
      <c r="AM55" s="275"/>
      <c r="AN55" s="275"/>
      <c r="AO55" s="275"/>
      <c r="AP55" s="275"/>
      <c r="AQ55" s="275"/>
      <c r="AR55" s="275"/>
      <c r="AS55" s="275"/>
      <c r="AT55" s="275"/>
      <c r="AU55" s="275"/>
      <c r="AV55" s="275"/>
      <c r="AW55" s="275"/>
      <c r="AX55" s="275"/>
      <c r="AY55" s="275"/>
      <c r="AZ55" s="275"/>
      <c r="BA55" s="275"/>
      <c r="BB55" s="275"/>
      <c r="BC55" s="275"/>
      <c r="BD55" s="275"/>
      <c r="BE55" s="275"/>
      <c r="BF55" s="275"/>
      <c r="BG55" s="275"/>
      <c r="BH55" s="275"/>
      <c r="BI55" s="275"/>
      <c r="BJ55" s="275"/>
      <c r="BK55" s="275"/>
      <c r="BL55" s="275"/>
      <c r="BM55" s="275"/>
      <c r="BN55" s="275"/>
      <c r="BO55" s="275"/>
      <c r="BP55" s="275"/>
      <c r="BQ55" s="275"/>
      <c r="BR55" s="275"/>
      <c r="BS55" s="275"/>
      <c r="BT55" s="275"/>
      <c r="BU55" s="275"/>
      <c r="BV55" s="275"/>
      <c r="BW55" s="275"/>
      <c r="BX55" s="275"/>
      <c r="BY55" s="275"/>
      <c r="BZ55" s="275"/>
      <c r="CA55" s="275"/>
      <c r="CB55" s="275"/>
      <c r="CC55" s="275"/>
      <c r="CD55" s="275"/>
      <c r="CE55" s="275"/>
      <c r="CF55" s="275"/>
      <c r="CG55" s="275"/>
      <c r="CH55" s="275"/>
      <c r="CI55" s="275"/>
      <c r="CJ55" s="275"/>
      <c r="CK55" s="275"/>
      <c r="CL55" s="275"/>
      <c r="CM55" s="275"/>
      <c r="CN55" s="275"/>
      <c r="CO55" s="275"/>
      <c r="CP55" s="275"/>
      <c r="CQ55" s="275"/>
      <c r="CR55" s="275"/>
      <c r="CS55" s="275"/>
      <c r="CT55" s="275"/>
      <c r="CU55" s="275"/>
      <c r="CV55" s="275"/>
      <c r="CW55" s="275"/>
      <c r="CX55" s="275"/>
      <c r="CY55" s="275"/>
      <c r="CZ55" s="275"/>
      <c r="DA55" s="275"/>
      <c r="DB55" s="275"/>
      <c r="DC55" s="275"/>
      <c r="DD55" s="275"/>
      <c r="DE55" s="275"/>
      <c r="DF55" s="275"/>
      <c r="DG55" s="275"/>
      <c r="DH55" s="275"/>
      <c r="DI55" s="275"/>
      <c r="DJ55" s="275"/>
      <c r="DK55" s="275"/>
      <c r="DL55" s="275"/>
      <c r="DM55" s="275"/>
      <c r="DN55" s="275"/>
      <c r="DO55" s="275"/>
      <c r="DP55" s="275"/>
      <c r="DQ55" s="275"/>
      <c r="DR55" s="275"/>
      <c r="DS55" s="275"/>
      <c r="DT55" s="275"/>
      <c r="DU55" s="275"/>
      <c r="DV55" s="275"/>
      <c r="DW55" s="275"/>
      <c r="DX55" s="275"/>
      <c r="DY55" s="275"/>
      <c r="DZ55" s="275"/>
      <c r="EA55" s="275"/>
      <c r="EB55" s="275"/>
      <c r="EC55" s="275"/>
      <c r="ED55" s="275"/>
      <c r="EE55" s="275"/>
      <c r="EF55" s="275"/>
      <c r="EG55" s="275"/>
      <c r="EH55" s="275"/>
      <c r="EI55" s="275"/>
      <c r="EJ55" s="275"/>
      <c r="EK55" s="275"/>
      <c r="EL55" s="275"/>
      <c r="EM55" s="275"/>
      <c r="EN55" s="275"/>
      <c r="EO55" s="275"/>
      <c r="EP55" s="275"/>
      <c r="EQ55" s="275"/>
      <c r="ER55" s="275"/>
      <c r="ES55" s="275"/>
      <c r="ET55" s="275"/>
      <c r="EU55" s="275"/>
      <c r="EV55" s="275"/>
      <c r="EW55" s="275"/>
      <c r="EX55" s="275"/>
      <c r="EY55" s="275"/>
      <c r="EZ55" s="275"/>
      <c r="FA55" s="275"/>
      <c r="FB55" s="275"/>
      <c r="FC55" s="275"/>
      <c r="FD55" s="275"/>
      <c r="FE55" s="275"/>
      <c r="FF55" s="275"/>
      <c r="FG55" s="275"/>
      <c r="FH55" s="275"/>
      <c r="FI55" s="275"/>
      <c r="FJ55" s="275"/>
      <c r="FK55" s="275"/>
      <c r="FL55" s="275"/>
      <c r="FM55" s="275"/>
      <c r="FN55" s="275"/>
      <c r="FO55" s="275"/>
      <c r="FP55" s="275"/>
      <c r="FQ55" s="275"/>
      <c r="FR55" s="275"/>
      <c r="FS55" s="275"/>
      <c r="FT55" s="275"/>
      <c r="FU55" s="275"/>
      <c r="FV55" s="275"/>
      <c r="FW55" s="275"/>
      <c r="FX55" s="275"/>
      <c r="FY55" s="275"/>
      <c r="FZ55" s="275"/>
      <c r="GA55" s="275"/>
      <c r="GB55" s="275"/>
      <c r="GC55" s="275"/>
      <c r="GD55" s="275"/>
      <c r="GE55" s="275"/>
      <c r="GF55" s="275"/>
      <c r="GG55" s="275"/>
      <c r="GH55" s="275"/>
      <c r="GI55" s="275"/>
      <c r="GJ55" s="275"/>
      <c r="GK55" s="275"/>
      <c r="GL55" s="275"/>
      <c r="GM55" s="275"/>
      <c r="GN55" s="275"/>
      <c r="GO55" s="275"/>
      <c r="GP55" s="275"/>
      <c r="GQ55" s="275"/>
      <c r="GR55" s="275"/>
      <c r="GS55" s="275"/>
      <c r="GT55" s="275"/>
      <c r="GU55" s="275"/>
      <c r="GV55" s="275"/>
      <c r="GW55" s="275"/>
      <c r="GX55" s="275"/>
      <c r="GY55" s="275"/>
      <c r="GZ55" s="275"/>
      <c r="HA55" s="275"/>
      <c r="HB55" s="275"/>
      <c r="HC55" s="275"/>
      <c r="HD55" s="275"/>
      <c r="HE55" s="275"/>
      <c r="HF55" s="275"/>
      <c r="HG55" s="275"/>
      <c r="HH55" s="275"/>
      <c r="HI55" s="275"/>
      <c r="HJ55" s="275"/>
      <c r="HK55" s="275"/>
      <c r="HL55" s="275"/>
      <c r="HM55" s="275"/>
      <c r="HN55" s="275"/>
      <c r="HO55" s="275"/>
      <c r="HP55" s="275"/>
      <c r="HQ55" s="275"/>
      <c r="HR55" s="275"/>
      <c r="HS55" s="275"/>
      <c r="HT55" s="275"/>
      <c r="HU55" s="275"/>
      <c r="HV55" s="275"/>
      <c r="HW55" s="275"/>
      <c r="HX55" s="275"/>
      <c r="HY55" s="275"/>
      <c r="HZ55" s="275"/>
      <c r="IA55" s="275"/>
      <c r="IB55" s="275"/>
      <c r="IC55" s="275"/>
      <c r="ID55" s="275"/>
      <c r="IE55" s="275"/>
      <c r="IF55" s="275"/>
      <c r="IG55" s="275"/>
      <c r="IH55" s="275"/>
      <c r="II55" s="275"/>
      <c r="IJ55" s="275"/>
      <c r="IK55" s="275"/>
      <c r="IL55" s="275"/>
      <c r="IM55" s="275"/>
      <c r="IN55" s="275"/>
      <c r="IO55" s="275"/>
      <c r="IP55" s="275"/>
      <c r="IQ55" s="275"/>
      <c r="IR55" s="275"/>
      <c r="IS55" s="275"/>
      <c r="IT55" s="275"/>
      <c r="IU55" s="275"/>
      <c r="IV55" s="275"/>
    </row>
    <row r="56" spans="1:256" x14ac:dyDescent="0.3">
      <c r="A56" s="400" t="s">
        <v>496</v>
      </c>
      <c r="B56" s="269" t="s">
        <v>497</v>
      </c>
      <c r="C56" s="264"/>
      <c r="D56" s="264">
        <v>10113548</v>
      </c>
      <c r="E56" s="264"/>
      <c r="F56" s="264">
        <v>10167126</v>
      </c>
      <c r="G56" s="483">
        <f>F56/D56*100</f>
        <v>100.52976462859522</v>
      </c>
      <c r="I56" s="265"/>
      <c r="J56" s="265"/>
    </row>
    <row r="57" spans="1:256" ht="31.2" x14ac:dyDescent="0.3">
      <c r="A57" s="400" t="s">
        <v>498</v>
      </c>
      <c r="B57" s="269" t="s">
        <v>499</v>
      </c>
      <c r="C57" s="264"/>
      <c r="D57" s="264">
        <v>62925</v>
      </c>
      <c r="E57" s="264"/>
      <c r="F57" s="264">
        <v>6969373</v>
      </c>
      <c r="G57" s="482"/>
      <c r="I57" s="265"/>
      <c r="J57" s="265"/>
    </row>
    <row r="58" spans="1:256" x14ac:dyDescent="0.3">
      <c r="A58" s="400" t="s">
        <v>500</v>
      </c>
      <c r="B58" s="269" t="s">
        <v>501</v>
      </c>
      <c r="C58" s="264"/>
      <c r="D58" s="264">
        <v>30000</v>
      </c>
      <c r="E58" s="264"/>
      <c r="F58" s="264">
        <v>50000</v>
      </c>
      <c r="G58" s="483">
        <f t="shared" ref="G58:G68" si="5">F58/D58*100</f>
        <v>166.66666666666669</v>
      </c>
      <c r="I58" s="265"/>
      <c r="J58" s="265"/>
    </row>
    <row r="59" spans="1:256" x14ac:dyDescent="0.3">
      <c r="A59" s="481" t="s">
        <v>502</v>
      </c>
      <c r="B59" s="449" t="s">
        <v>503</v>
      </c>
      <c r="C59" s="271">
        <f t="shared" ref="C59" si="6">C62+C63</f>
        <v>0</v>
      </c>
      <c r="D59" s="271">
        <f>D62+D63</f>
        <v>-102440</v>
      </c>
      <c r="E59" s="271">
        <f t="shared" ref="E59:F59" si="7">E62+E63</f>
        <v>0</v>
      </c>
      <c r="F59" s="271">
        <f t="shared" si="7"/>
        <v>106762</v>
      </c>
      <c r="G59" s="482">
        <f>F59/D59*100</f>
        <v>-104.2190550566185</v>
      </c>
      <c r="H59" s="275"/>
      <c r="I59" s="265"/>
      <c r="J59" s="265"/>
      <c r="K59" s="275"/>
      <c r="L59" s="275"/>
      <c r="M59" s="275"/>
      <c r="N59" s="275"/>
      <c r="O59" s="275"/>
      <c r="P59" s="275"/>
      <c r="Q59" s="275"/>
      <c r="R59" s="275"/>
      <c r="S59" s="275"/>
      <c r="T59" s="275"/>
      <c r="U59" s="275"/>
      <c r="V59" s="275"/>
      <c r="W59" s="275"/>
      <c r="X59" s="275"/>
      <c r="Y59" s="275"/>
      <c r="Z59" s="275"/>
      <c r="AA59" s="275"/>
      <c r="AB59" s="275"/>
      <c r="AC59" s="275"/>
      <c r="AD59" s="275"/>
      <c r="AE59" s="275"/>
      <c r="AF59" s="275"/>
      <c r="AG59" s="275"/>
      <c r="AH59" s="275"/>
      <c r="AI59" s="275"/>
      <c r="AJ59" s="275"/>
      <c r="AK59" s="275"/>
      <c r="AL59" s="275"/>
      <c r="AM59" s="275"/>
      <c r="AN59" s="275"/>
      <c r="AO59" s="275"/>
      <c r="AP59" s="275"/>
      <c r="AQ59" s="275"/>
      <c r="AR59" s="275"/>
      <c r="AS59" s="275"/>
      <c r="AT59" s="275"/>
      <c r="AU59" s="275"/>
      <c r="AV59" s="275"/>
      <c r="AW59" s="275"/>
      <c r="AX59" s="275"/>
      <c r="AY59" s="275"/>
      <c r="AZ59" s="275"/>
      <c r="BA59" s="275"/>
      <c r="BB59" s="275"/>
      <c r="BC59" s="275"/>
      <c r="BD59" s="275"/>
      <c r="BE59" s="275"/>
      <c r="BF59" s="275"/>
      <c r="BG59" s="275"/>
      <c r="BH59" s="275"/>
      <c r="BI59" s="275"/>
      <c r="BJ59" s="275"/>
      <c r="BK59" s="275"/>
      <c r="BL59" s="275"/>
      <c r="BM59" s="275"/>
      <c r="BN59" s="275"/>
      <c r="BO59" s="275"/>
      <c r="BP59" s="275"/>
      <c r="BQ59" s="275"/>
      <c r="BR59" s="275"/>
      <c r="BS59" s="275"/>
      <c r="BT59" s="275"/>
      <c r="BU59" s="275"/>
      <c r="BV59" s="275"/>
      <c r="BW59" s="275"/>
      <c r="BX59" s="275"/>
      <c r="BY59" s="275"/>
      <c r="BZ59" s="275"/>
      <c r="CA59" s="275"/>
      <c r="CB59" s="275"/>
      <c r="CC59" s="275"/>
      <c r="CD59" s="275"/>
      <c r="CE59" s="275"/>
      <c r="CF59" s="275"/>
      <c r="CG59" s="275"/>
      <c r="CH59" s="275"/>
      <c r="CI59" s="275"/>
      <c r="CJ59" s="275"/>
      <c r="CK59" s="275"/>
      <c r="CL59" s="275"/>
      <c r="CM59" s="275"/>
      <c r="CN59" s="275"/>
      <c r="CO59" s="275"/>
      <c r="CP59" s="275"/>
      <c r="CQ59" s="275"/>
      <c r="CR59" s="275"/>
      <c r="CS59" s="275"/>
      <c r="CT59" s="275"/>
      <c r="CU59" s="275"/>
      <c r="CV59" s="275"/>
      <c r="CW59" s="275"/>
      <c r="CX59" s="275"/>
      <c r="CY59" s="275"/>
      <c r="CZ59" s="275"/>
      <c r="DA59" s="275"/>
      <c r="DB59" s="275"/>
      <c r="DC59" s="275"/>
      <c r="DD59" s="275"/>
      <c r="DE59" s="275"/>
      <c r="DF59" s="275"/>
      <c r="DG59" s="275"/>
      <c r="DH59" s="275"/>
      <c r="DI59" s="275"/>
      <c r="DJ59" s="275"/>
      <c r="DK59" s="275"/>
      <c r="DL59" s="275"/>
      <c r="DM59" s="275"/>
      <c r="DN59" s="275"/>
      <c r="DO59" s="275"/>
      <c r="DP59" s="275"/>
      <c r="DQ59" s="275"/>
      <c r="DR59" s="275"/>
      <c r="DS59" s="275"/>
      <c r="DT59" s="275"/>
      <c r="DU59" s="275"/>
      <c r="DV59" s="275"/>
      <c r="DW59" s="275"/>
      <c r="DX59" s="275"/>
      <c r="DY59" s="275"/>
      <c r="DZ59" s="275"/>
      <c r="EA59" s="275"/>
      <c r="EB59" s="275"/>
      <c r="EC59" s="275"/>
      <c r="ED59" s="275"/>
      <c r="EE59" s="275"/>
      <c r="EF59" s="275"/>
      <c r="EG59" s="275"/>
      <c r="EH59" s="275"/>
      <c r="EI59" s="275"/>
      <c r="EJ59" s="275"/>
      <c r="EK59" s="275"/>
      <c r="EL59" s="275"/>
      <c r="EM59" s="275"/>
      <c r="EN59" s="275"/>
      <c r="EO59" s="275"/>
      <c r="EP59" s="275"/>
      <c r="EQ59" s="275"/>
      <c r="ER59" s="275"/>
      <c r="ES59" s="275"/>
      <c r="ET59" s="275"/>
      <c r="EU59" s="275"/>
      <c r="EV59" s="275"/>
      <c r="EW59" s="275"/>
      <c r="EX59" s="275"/>
      <c r="EY59" s="275"/>
      <c r="EZ59" s="275"/>
      <c r="FA59" s="275"/>
      <c r="FB59" s="275"/>
      <c r="FC59" s="275"/>
      <c r="FD59" s="275"/>
      <c r="FE59" s="275"/>
      <c r="FF59" s="275"/>
      <c r="FG59" s="275"/>
      <c r="FH59" s="275"/>
      <c r="FI59" s="275"/>
      <c r="FJ59" s="275"/>
      <c r="FK59" s="275"/>
      <c r="FL59" s="275"/>
      <c r="FM59" s="275"/>
      <c r="FN59" s="275"/>
      <c r="FO59" s="275"/>
      <c r="FP59" s="275"/>
      <c r="FQ59" s="275"/>
      <c r="FR59" s="275"/>
      <c r="FS59" s="275"/>
      <c r="FT59" s="275"/>
      <c r="FU59" s="275"/>
      <c r="FV59" s="275"/>
      <c r="FW59" s="275"/>
      <c r="FX59" s="275"/>
      <c r="FY59" s="275"/>
      <c r="FZ59" s="275"/>
      <c r="GA59" s="275"/>
      <c r="GB59" s="275"/>
      <c r="GC59" s="275"/>
      <c r="GD59" s="275"/>
      <c r="GE59" s="275"/>
      <c r="GF59" s="275"/>
      <c r="GG59" s="275"/>
      <c r="GH59" s="275"/>
      <c r="GI59" s="275"/>
      <c r="GJ59" s="275"/>
      <c r="GK59" s="275"/>
      <c r="GL59" s="275"/>
      <c r="GM59" s="275"/>
      <c r="GN59" s="275"/>
      <c r="GO59" s="275"/>
      <c r="GP59" s="275"/>
      <c r="GQ59" s="275"/>
      <c r="GR59" s="275"/>
      <c r="GS59" s="275"/>
      <c r="GT59" s="275"/>
      <c r="GU59" s="275"/>
      <c r="GV59" s="275"/>
      <c r="GW59" s="275"/>
      <c r="GX59" s="275"/>
      <c r="GY59" s="275"/>
      <c r="GZ59" s="275"/>
      <c r="HA59" s="275"/>
      <c r="HB59" s="275"/>
      <c r="HC59" s="275"/>
      <c r="HD59" s="275"/>
      <c r="HE59" s="275"/>
      <c r="HF59" s="275"/>
      <c r="HG59" s="275"/>
      <c r="HH59" s="275"/>
      <c r="HI59" s="275"/>
      <c r="HJ59" s="275"/>
      <c r="HK59" s="275"/>
      <c r="HL59" s="275"/>
      <c r="HM59" s="275"/>
      <c r="HN59" s="275"/>
      <c r="HO59" s="275"/>
      <c r="HP59" s="275"/>
      <c r="HQ59" s="275"/>
      <c r="HR59" s="275"/>
      <c r="HS59" s="275"/>
      <c r="HT59" s="275"/>
      <c r="HU59" s="275"/>
      <c r="HV59" s="275"/>
      <c r="HW59" s="275"/>
      <c r="HX59" s="275"/>
      <c r="HY59" s="275"/>
      <c r="HZ59" s="275"/>
      <c r="IA59" s="275"/>
      <c r="IB59" s="275"/>
      <c r="IC59" s="275"/>
      <c r="ID59" s="275"/>
      <c r="IE59" s="275"/>
      <c r="IF59" s="275"/>
      <c r="IG59" s="275"/>
      <c r="IH59" s="275"/>
      <c r="II59" s="275"/>
      <c r="IJ59" s="275"/>
      <c r="IK59" s="275"/>
      <c r="IL59" s="275"/>
      <c r="IM59" s="275"/>
      <c r="IN59" s="275"/>
      <c r="IO59" s="275"/>
      <c r="IP59" s="275"/>
      <c r="IQ59" s="275"/>
      <c r="IR59" s="275"/>
      <c r="IS59" s="275"/>
      <c r="IT59" s="275"/>
      <c r="IU59" s="275"/>
      <c r="IV59" s="275"/>
    </row>
    <row r="60" spans="1:256" x14ac:dyDescent="0.3">
      <c r="A60" s="400" t="s">
        <v>504</v>
      </c>
      <c r="B60" s="269" t="s">
        <v>505</v>
      </c>
      <c r="C60" s="264"/>
      <c r="D60" s="264"/>
      <c r="E60" s="264"/>
      <c r="F60" s="264"/>
      <c r="G60" s="482"/>
      <c r="I60" s="265"/>
      <c r="J60" s="265"/>
    </row>
    <row r="61" spans="1:256" ht="46.8" x14ac:dyDescent="0.3">
      <c r="A61" s="400" t="s">
        <v>506</v>
      </c>
      <c r="B61" s="269" t="s">
        <v>507</v>
      </c>
      <c r="C61" s="264"/>
      <c r="D61" s="264">
        <v>0</v>
      </c>
      <c r="E61" s="264"/>
      <c r="F61" s="264">
        <v>0</v>
      </c>
      <c r="G61" s="482"/>
      <c r="I61" s="265"/>
      <c r="J61" s="265"/>
    </row>
    <row r="62" spans="1:256" ht="31.2" x14ac:dyDescent="0.3">
      <c r="A62" s="400" t="s">
        <v>508</v>
      </c>
      <c r="B62" s="269">
        <v>161</v>
      </c>
      <c r="C62" s="264"/>
      <c r="D62" s="264">
        <v>147560</v>
      </c>
      <c r="E62" s="264"/>
      <c r="F62" s="264">
        <v>117433</v>
      </c>
      <c r="G62" s="483">
        <f t="shared" si="5"/>
        <v>79.583220384928168</v>
      </c>
      <c r="I62" s="265"/>
      <c r="J62" s="265"/>
    </row>
    <row r="63" spans="1:256" x14ac:dyDescent="0.3">
      <c r="A63" s="400" t="s">
        <v>509</v>
      </c>
      <c r="B63" s="269"/>
      <c r="C63" s="264"/>
      <c r="D63" s="264">
        <v>-250000</v>
      </c>
      <c r="E63" s="264"/>
      <c r="F63" s="264">
        <v>-10671</v>
      </c>
      <c r="G63" s="483">
        <f t="shared" si="5"/>
        <v>4.2683999999999997</v>
      </c>
      <c r="I63" s="265"/>
      <c r="J63" s="265"/>
    </row>
    <row r="64" spans="1:256" x14ac:dyDescent="0.3">
      <c r="A64" s="481" t="s">
        <v>510</v>
      </c>
      <c r="B64" s="449" t="s">
        <v>511</v>
      </c>
      <c r="C64" s="271"/>
      <c r="D64" s="271">
        <f>SUM(D65:D67)</f>
        <v>161543</v>
      </c>
      <c r="E64" s="271"/>
      <c r="F64" s="271">
        <f>SUM(F65:F67)</f>
        <v>97945</v>
      </c>
      <c r="G64" s="482">
        <f>F64/D64*100</f>
        <v>60.630915607609111</v>
      </c>
      <c r="H64" s="275"/>
      <c r="I64" s="265"/>
      <c r="J64" s="265"/>
      <c r="K64" s="275"/>
      <c r="L64" s="275"/>
      <c r="M64" s="275"/>
      <c r="N64" s="275"/>
      <c r="O64" s="275"/>
      <c r="P64" s="275"/>
      <c r="Q64" s="275"/>
      <c r="R64" s="275"/>
      <c r="S64" s="275"/>
      <c r="T64" s="275"/>
      <c r="U64" s="275"/>
      <c r="V64" s="275"/>
      <c r="W64" s="275"/>
      <c r="X64" s="275"/>
      <c r="Y64" s="275"/>
      <c r="Z64" s="275"/>
      <c r="AA64" s="275"/>
      <c r="AB64" s="275"/>
      <c r="AC64" s="275"/>
      <c r="AD64" s="275"/>
      <c r="AE64" s="275"/>
      <c r="AF64" s="275"/>
      <c r="AG64" s="275"/>
      <c r="AH64" s="275"/>
      <c r="AI64" s="275"/>
      <c r="AJ64" s="275"/>
      <c r="AK64" s="275"/>
      <c r="AL64" s="275"/>
      <c r="AM64" s="275"/>
      <c r="AN64" s="275"/>
      <c r="AO64" s="275"/>
      <c r="AP64" s="275"/>
      <c r="AQ64" s="275"/>
      <c r="AR64" s="275"/>
      <c r="AS64" s="275"/>
      <c r="AT64" s="275"/>
      <c r="AU64" s="275"/>
      <c r="AV64" s="275"/>
      <c r="AW64" s="275"/>
      <c r="AX64" s="275"/>
      <c r="AY64" s="275"/>
      <c r="AZ64" s="275"/>
      <c r="BA64" s="275"/>
      <c r="BB64" s="275"/>
      <c r="BC64" s="275"/>
      <c r="BD64" s="275"/>
      <c r="BE64" s="275"/>
      <c r="BF64" s="275"/>
      <c r="BG64" s="275"/>
      <c r="BH64" s="275"/>
      <c r="BI64" s="275"/>
      <c r="BJ64" s="275"/>
      <c r="BK64" s="275"/>
      <c r="BL64" s="275"/>
      <c r="BM64" s="275"/>
      <c r="BN64" s="275"/>
      <c r="BO64" s="275"/>
      <c r="BP64" s="275"/>
      <c r="BQ64" s="275"/>
      <c r="BR64" s="275"/>
      <c r="BS64" s="275"/>
      <c r="BT64" s="275"/>
      <c r="BU64" s="275"/>
      <c r="BV64" s="275"/>
      <c r="BW64" s="275"/>
      <c r="BX64" s="275"/>
      <c r="BY64" s="275"/>
      <c r="BZ64" s="275"/>
      <c r="CA64" s="275"/>
      <c r="CB64" s="275"/>
      <c r="CC64" s="275"/>
      <c r="CD64" s="275"/>
      <c r="CE64" s="275"/>
      <c r="CF64" s="275"/>
      <c r="CG64" s="275"/>
      <c r="CH64" s="275"/>
      <c r="CI64" s="275"/>
      <c r="CJ64" s="275"/>
      <c r="CK64" s="275"/>
      <c r="CL64" s="275"/>
      <c r="CM64" s="275"/>
      <c r="CN64" s="275"/>
      <c r="CO64" s="275"/>
      <c r="CP64" s="275"/>
      <c r="CQ64" s="275"/>
      <c r="CR64" s="275"/>
      <c r="CS64" s="275"/>
      <c r="CT64" s="275"/>
      <c r="CU64" s="275"/>
      <c r="CV64" s="275"/>
      <c r="CW64" s="275"/>
      <c r="CX64" s="275"/>
      <c r="CY64" s="275"/>
      <c r="CZ64" s="275"/>
      <c r="DA64" s="275"/>
      <c r="DB64" s="275"/>
      <c r="DC64" s="275"/>
      <c r="DD64" s="275"/>
      <c r="DE64" s="275"/>
      <c r="DF64" s="275"/>
      <c r="DG64" s="275"/>
      <c r="DH64" s="275"/>
      <c r="DI64" s="275"/>
      <c r="DJ64" s="275"/>
      <c r="DK64" s="275"/>
      <c r="DL64" s="275"/>
      <c r="DM64" s="275"/>
      <c r="DN64" s="275"/>
      <c r="DO64" s="275"/>
      <c r="DP64" s="275"/>
      <c r="DQ64" s="275"/>
      <c r="DR64" s="275"/>
      <c r="DS64" s="275"/>
      <c r="DT64" s="275"/>
      <c r="DU64" s="275"/>
      <c r="DV64" s="275"/>
      <c r="DW64" s="275"/>
      <c r="DX64" s="275"/>
      <c r="DY64" s="275"/>
      <c r="DZ64" s="275"/>
      <c r="EA64" s="275"/>
      <c r="EB64" s="275"/>
      <c r="EC64" s="275"/>
      <c r="ED64" s="275"/>
      <c r="EE64" s="275"/>
      <c r="EF64" s="275"/>
      <c r="EG64" s="275"/>
      <c r="EH64" s="275"/>
      <c r="EI64" s="275"/>
      <c r="EJ64" s="275"/>
      <c r="EK64" s="275"/>
      <c r="EL64" s="275"/>
      <c r="EM64" s="275"/>
      <c r="EN64" s="275"/>
      <c r="EO64" s="275"/>
      <c r="EP64" s="275"/>
      <c r="EQ64" s="275"/>
      <c r="ER64" s="275"/>
      <c r="ES64" s="275"/>
      <c r="ET64" s="275"/>
      <c r="EU64" s="275"/>
      <c r="EV64" s="275"/>
      <c r="EW64" s="275"/>
      <c r="EX64" s="275"/>
      <c r="EY64" s="275"/>
      <c r="EZ64" s="275"/>
      <c r="FA64" s="275"/>
      <c r="FB64" s="275"/>
      <c r="FC64" s="275"/>
      <c r="FD64" s="275"/>
      <c r="FE64" s="275"/>
      <c r="FF64" s="275"/>
      <c r="FG64" s="275"/>
      <c r="FH64" s="275"/>
      <c r="FI64" s="275"/>
      <c r="FJ64" s="275"/>
      <c r="FK64" s="275"/>
      <c r="FL64" s="275"/>
      <c r="FM64" s="275"/>
      <c r="FN64" s="275"/>
      <c r="FO64" s="275"/>
      <c r="FP64" s="275"/>
      <c r="FQ64" s="275"/>
      <c r="FR64" s="275"/>
      <c r="FS64" s="275"/>
      <c r="FT64" s="275"/>
      <c r="FU64" s="275"/>
      <c r="FV64" s="275"/>
      <c r="FW64" s="275"/>
      <c r="FX64" s="275"/>
      <c r="FY64" s="275"/>
      <c r="FZ64" s="275"/>
      <c r="GA64" s="275"/>
      <c r="GB64" s="275"/>
      <c r="GC64" s="275"/>
      <c r="GD64" s="275"/>
      <c r="GE64" s="275"/>
      <c r="GF64" s="275"/>
      <c r="GG64" s="275"/>
      <c r="GH64" s="275"/>
      <c r="GI64" s="275"/>
      <c r="GJ64" s="275"/>
      <c r="GK64" s="275"/>
      <c r="GL64" s="275"/>
      <c r="GM64" s="275"/>
      <c r="GN64" s="275"/>
      <c r="GO64" s="275"/>
      <c r="GP64" s="275"/>
      <c r="GQ64" s="275"/>
      <c r="GR64" s="275"/>
      <c r="GS64" s="275"/>
      <c r="GT64" s="275"/>
      <c r="GU64" s="275"/>
      <c r="GV64" s="275"/>
      <c r="GW64" s="275"/>
      <c r="GX64" s="275"/>
      <c r="GY64" s="275"/>
      <c r="GZ64" s="275"/>
      <c r="HA64" s="275"/>
      <c r="HB64" s="275"/>
      <c r="HC64" s="275"/>
      <c r="HD64" s="275"/>
      <c r="HE64" s="275"/>
      <c r="HF64" s="275"/>
      <c r="HG64" s="275"/>
      <c r="HH64" s="275"/>
      <c r="HI64" s="275"/>
      <c r="HJ64" s="275"/>
      <c r="HK64" s="275"/>
      <c r="HL64" s="275"/>
      <c r="HM64" s="275"/>
      <c r="HN64" s="275"/>
      <c r="HO64" s="275"/>
      <c r="HP64" s="275"/>
      <c r="HQ64" s="275"/>
      <c r="HR64" s="275"/>
      <c r="HS64" s="275"/>
      <c r="HT64" s="275"/>
      <c r="HU64" s="275"/>
      <c r="HV64" s="275"/>
      <c r="HW64" s="275"/>
      <c r="HX64" s="275"/>
      <c r="HY64" s="275"/>
      <c r="HZ64" s="275"/>
      <c r="IA64" s="275"/>
      <c r="IB64" s="275"/>
      <c r="IC64" s="275"/>
      <c r="ID64" s="275"/>
      <c r="IE64" s="275"/>
      <c r="IF64" s="275"/>
      <c r="IG64" s="275"/>
      <c r="IH64" s="275"/>
      <c r="II64" s="275"/>
      <c r="IJ64" s="275"/>
      <c r="IK64" s="275"/>
      <c r="IL64" s="275"/>
      <c r="IM64" s="275"/>
      <c r="IN64" s="275"/>
      <c r="IO64" s="275"/>
      <c r="IP64" s="275"/>
      <c r="IQ64" s="275"/>
      <c r="IR64" s="275"/>
      <c r="IS64" s="275"/>
      <c r="IT64" s="275"/>
      <c r="IU64" s="275"/>
      <c r="IV64" s="275"/>
    </row>
    <row r="65" spans="1:10" ht="31.2" x14ac:dyDescent="0.3">
      <c r="A65" s="400" t="s">
        <v>512</v>
      </c>
      <c r="B65" s="269" t="s">
        <v>513</v>
      </c>
      <c r="C65" s="264"/>
      <c r="D65" s="264">
        <v>0</v>
      </c>
      <c r="E65" s="264"/>
      <c r="F65" s="264">
        <v>0</v>
      </c>
      <c r="G65" s="482"/>
      <c r="I65" s="265"/>
      <c r="J65" s="265"/>
    </row>
    <row r="66" spans="1:10" ht="31.2" x14ac:dyDescent="0.3">
      <c r="A66" s="400" t="s">
        <v>514</v>
      </c>
      <c r="B66" s="269" t="s">
        <v>515</v>
      </c>
      <c r="C66" s="264"/>
      <c r="D66" s="264">
        <v>161543</v>
      </c>
      <c r="E66" s="264"/>
      <c r="F66" s="264">
        <v>97945</v>
      </c>
      <c r="G66" s="483">
        <f t="shared" si="5"/>
        <v>60.630915607609111</v>
      </c>
      <c r="I66" s="265"/>
      <c r="J66" s="265"/>
    </row>
    <row r="67" spans="1:10" x14ac:dyDescent="0.3">
      <c r="A67" s="400" t="s">
        <v>516</v>
      </c>
      <c r="B67" s="269" t="s">
        <v>517</v>
      </c>
      <c r="C67" s="264"/>
      <c r="D67" s="264">
        <v>0</v>
      </c>
      <c r="E67" s="264"/>
      <c r="F67" s="264">
        <v>0</v>
      </c>
      <c r="G67" s="482"/>
      <c r="I67" s="265"/>
      <c r="J67" s="265"/>
    </row>
    <row r="68" spans="1:10" x14ac:dyDescent="0.3">
      <c r="A68" s="481" t="s">
        <v>518</v>
      </c>
      <c r="B68" s="278" t="s">
        <v>519</v>
      </c>
      <c r="C68" s="271">
        <f>C64+C59+C55+C48+C43+C6</f>
        <v>590791633</v>
      </c>
      <c r="D68" s="271">
        <f>D64+D59+D55+D48+D43+D6</f>
        <v>399182367</v>
      </c>
      <c r="E68" s="271">
        <f>E64+E59+E55+E48+E43+E6</f>
        <v>598500265</v>
      </c>
      <c r="F68" s="271">
        <f>F64+F59+F55+F48+F43+F6</f>
        <v>498079055</v>
      </c>
      <c r="G68" s="482">
        <f t="shared" si="5"/>
        <v>124.77481376325423</v>
      </c>
      <c r="I68" s="265"/>
      <c r="J68" s="265"/>
    </row>
    <row r="69" spans="1:10" x14ac:dyDescent="0.3">
      <c r="A69" s="400"/>
      <c r="B69" s="279"/>
      <c r="C69" s="279"/>
      <c r="D69" s="279"/>
      <c r="E69" s="279"/>
      <c r="F69" s="279"/>
      <c r="G69" s="482"/>
      <c r="I69" s="265"/>
      <c r="J69" s="265"/>
    </row>
    <row r="70" spans="1:10" x14ac:dyDescent="0.3">
      <c r="A70" s="481" t="s">
        <v>520</v>
      </c>
      <c r="B70" s="280"/>
      <c r="C70" s="268"/>
      <c r="D70" s="268"/>
      <c r="E70" s="268"/>
      <c r="F70" s="268"/>
      <c r="G70" s="482"/>
      <c r="I70" s="265"/>
      <c r="J70" s="265"/>
    </row>
    <row r="71" spans="1:10" ht="30" customHeight="1" x14ac:dyDescent="0.3">
      <c r="A71" s="490" t="s">
        <v>521</v>
      </c>
      <c r="B71" s="280" t="s">
        <v>404</v>
      </c>
      <c r="C71" s="274">
        <v>19496896</v>
      </c>
      <c r="D71" s="274"/>
      <c r="E71" s="274">
        <v>19496896</v>
      </c>
      <c r="F71" s="274"/>
      <c r="G71" s="482"/>
      <c r="H71" s="281"/>
      <c r="I71" s="265"/>
      <c r="J71" s="265"/>
    </row>
    <row r="72" spans="1:10" ht="31.2" x14ac:dyDescent="0.3">
      <c r="A72" s="490" t="s">
        <v>522</v>
      </c>
      <c r="B72" s="280" t="s">
        <v>407</v>
      </c>
      <c r="C72" s="274">
        <v>2295384</v>
      </c>
      <c r="D72" s="268"/>
      <c r="E72" s="274">
        <v>2295384</v>
      </c>
      <c r="F72" s="268"/>
      <c r="G72" s="482"/>
      <c r="I72" s="265"/>
      <c r="J72" s="265"/>
    </row>
    <row r="73" spans="1:10" ht="31.2" x14ac:dyDescent="0.3">
      <c r="A73" s="490" t="s">
        <v>523</v>
      </c>
      <c r="B73" s="280" t="s">
        <v>409</v>
      </c>
      <c r="C73" s="268">
        <v>0</v>
      </c>
      <c r="D73" s="268"/>
      <c r="E73" s="268">
        <v>0</v>
      </c>
      <c r="F73" s="268"/>
      <c r="G73" s="482"/>
      <c r="I73" s="265"/>
      <c r="J73" s="265"/>
    </row>
    <row r="74" spans="1:10" x14ac:dyDescent="0.3">
      <c r="A74" s="296" t="s">
        <v>524</v>
      </c>
      <c r="B74" s="282" t="s">
        <v>411</v>
      </c>
      <c r="C74" s="283">
        <v>0</v>
      </c>
      <c r="D74" s="283"/>
      <c r="E74" s="283">
        <v>0</v>
      </c>
      <c r="F74" s="283"/>
      <c r="G74" s="482"/>
      <c r="I74" s="265"/>
      <c r="J74" s="265"/>
    </row>
    <row r="75" spans="1:10" ht="31.2" x14ac:dyDescent="0.3">
      <c r="A75" s="296" t="s">
        <v>525</v>
      </c>
      <c r="B75" s="282" t="s">
        <v>413</v>
      </c>
      <c r="C75" s="283">
        <v>0</v>
      </c>
      <c r="D75" s="283"/>
      <c r="E75" s="283">
        <v>0</v>
      </c>
      <c r="F75" s="283"/>
      <c r="G75" s="482"/>
      <c r="I75" s="265"/>
      <c r="J75" s="265"/>
    </row>
    <row r="76" spans="1:10" x14ac:dyDescent="0.3">
      <c r="A76" s="296" t="s">
        <v>526</v>
      </c>
      <c r="B76" s="282" t="s">
        <v>415</v>
      </c>
      <c r="C76" s="283">
        <v>0</v>
      </c>
      <c r="D76" s="283"/>
      <c r="E76" s="283">
        <v>0</v>
      </c>
      <c r="F76" s="283"/>
      <c r="G76" s="482"/>
      <c r="I76" s="265"/>
      <c r="J76" s="265"/>
    </row>
    <row r="77" spans="1:10" x14ac:dyDescent="0.3">
      <c r="A77" s="296" t="s">
        <v>527</v>
      </c>
      <c r="B77" s="282" t="s">
        <v>417</v>
      </c>
      <c r="C77" s="283">
        <v>0</v>
      </c>
      <c r="D77" s="283"/>
      <c r="E77" s="283">
        <v>0</v>
      </c>
      <c r="F77" s="283"/>
      <c r="G77" s="482"/>
      <c r="I77" s="265"/>
      <c r="J77" s="265"/>
    </row>
    <row r="78" spans="1:10" x14ac:dyDescent="0.3">
      <c r="A78" s="296" t="s">
        <v>528</v>
      </c>
      <c r="B78" s="282" t="s">
        <v>529</v>
      </c>
      <c r="C78" s="274">
        <v>0</v>
      </c>
      <c r="D78" s="283"/>
      <c r="E78" s="274">
        <v>0</v>
      </c>
      <c r="F78" s="283"/>
      <c r="G78" s="482"/>
      <c r="I78" s="265"/>
      <c r="J78" s="265"/>
    </row>
    <row r="79" spans="1:10" ht="31.2" x14ac:dyDescent="0.3">
      <c r="A79" s="296" t="s">
        <v>530</v>
      </c>
      <c r="B79" s="282" t="s">
        <v>531</v>
      </c>
      <c r="C79" s="283"/>
      <c r="D79" s="283"/>
      <c r="E79" s="283"/>
      <c r="F79" s="283"/>
      <c r="G79" s="482"/>
      <c r="H79" s="281"/>
      <c r="I79" s="265"/>
      <c r="J79" s="265"/>
    </row>
    <row r="80" spans="1:10" x14ac:dyDescent="0.3">
      <c r="A80" s="296" t="s">
        <v>532</v>
      </c>
      <c r="B80" s="282" t="s">
        <v>322</v>
      </c>
      <c r="C80" s="283">
        <v>0</v>
      </c>
      <c r="D80" s="283"/>
      <c r="E80" s="283">
        <v>0</v>
      </c>
      <c r="F80" s="283"/>
      <c r="G80" s="482"/>
      <c r="I80" s="265"/>
      <c r="J80" s="265"/>
    </row>
    <row r="81" spans="1:10" x14ac:dyDescent="0.3">
      <c r="A81" s="296" t="s">
        <v>533</v>
      </c>
      <c r="B81" s="282" t="s">
        <v>323</v>
      </c>
      <c r="C81" s="283"/>
      <c r="D81" s="283"/>
      <c r="E81" s="283"/>
      <c r="F81" s="283"/>
      <c r="G81" s="482"/>
      <c r="I81" s="265"/>
      <c r="J81" s="265"/>
    </row>
    <row r="104" spans="1:1" x14ac:dyDescent="0.3">
      <c r="A104" s="277" t="s">
        <v>534</v>
      </c>
    </row>
  </sheetData>
  <mergeCells count="6">
    <mergeCell ref="A1:G1"/>
    <mergeCell ref="C2:D2"/>
    <mergeCell ref="E2:F2"/>
    <mergeCell ref="G2:G4"/>
    <mergeCell ref="C4:D4"/>
    <mergeCell ref="E4:F4"/>
  </mergeCells>
  <printOptions horizontalCentered="1"/>
  <pageMargins left="0.31496062992125984" right="0.31496062992125984" top="0.74803149606299213" bottom="0.74803149606299213" header="0.31496062992125984" footer="0.31496062992125984"/>
  <pageSetup paperSize="8" scale="52" orientation="portrait" r:id="rId1"/>
  <headerFooter>
    <oddHeader>&amp;L&amp;"Times New Roman,Normál"&amp;12Pécsely Község 
Önkormányzata &amp;C&amp;"Times New Roman,Normál"&amp;12 15.a melléklet
az önkormányzat 2019. évi költségvetési gazdálkodási beszámolójáról szóló
9/2020. (VII. 07.) önkormányzati rendeletéhez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</sheetPr>
  <dimension ref="A1:IU41"/>
  <sheetViews>
    <sheetView view="pageLayout" zoomScaleNormal="100" workbookViewId="0">
      <selection sqref="A1:G1"/>
    </sheetView>
  </sheetViews>
  <sheetFormatPr defaultRowHeight="15.6" x14ac:dyDescent="0.3"/>
  <cols>
    <col min="1" max="1" width="58.109375" style="258" customWidth="1"/>
    <col min="2" max="3" width="8.6640625" style="258" customWidth="1"/>
    <col min="4" max="4" width="14.88671875" style="265" bestFit="1" customWidth="1"/>
    <col min="5" max="5" width="12.5546875" style="265" customWidth="1"/>
    <col min="6" max="6" width="14.88671875" style="265" bestFit="1" customWidth="1"/>
    <col min="7" max="7" width="9.33203125" style="284" customWidth="1"/>
    <col min="8" max="256" width="9.109375" style="258"/>
    <col min="257" max="257" width="58.109375" style="258" customWidth="1"/>
    <col min="258" max="259" width="8.6640625" style="258" customWidth="1"/>
    <col min="260" max="260" width="12.5546875" style="258" bestFit="1" customWidth="1"/>
    <col min="261" max="261" width="12.5546875" style="258" customWidth="1"/>
    <col min="262" max="262" width="12.33203125" style="258" bestFit="1" customWidth="1"/>
    <col min="263" max="263" width="9.33203125" style="258" customWidth="1"/>
    <col min="264" max="512" width="9.109375" style="258"/>
    <col min="513" max="513" width="58.109375" style="258" customWidth="1"/>
    <col min="514" max="515" width="8.6640625" style="258" customWidth="1"/>
    <col min="516" max="516" width="12.5546875" style="258" bestFit="1" customWidth="1"/>
    <col min="517" max="517" width="12.5546875" style="258" customWidth="1"/>
    <col min="518" max="518" width="12.33203125" style="258" bestFit="1" customWidth="1"/>
    <col min="519" max="519" width="9.33203125" style="258" customWidth="1"/>
    <col min="520" max="768" width="9.109375" style="258"/>
    <col min="769" max="769" width="58.109375" style="258" customWidth="1"/>
    <col min="770" max="771" width="8.6640625" style="258" customWidth="1"/>
    <col min="772" max="772" width="12.5546875" style="258" bestFit="1" customWidth="1"/>
    <col min="773" max="773" width="12.5546875" style="258" customWidth="1"/>
    <col min="774" max="774" width="12.33203125" style="258" bestFit="1" customWidth="1"/>
    <col min="775" max="775" width="9.33203125" style="258" customWidth="1"/>
    <col min="776" max="1024" width="9.109375" style="258"/>
    <col min="1025" max="1025" width="58.109375" style="258" customWidth="1"/>
    <col min="1026" max="1027" width="8.6640625" style="258" customWidth="1"/>
    <col min="1028" max="1028" width="12.5546875" style="258" bestFit="1" customWidth="1"/>
    <col min="1029" max="1029" width="12.5546875" style="258" customWidth="1"/>
    <col min="1030" max="1030" width="12.33203125" style="258" bestFit="1" customWidth="1"/>
    <col min="1031" max="1031" width="9.33203125" style="258" customWidth="1"/>
    <col min="1032" max="1280" width="9.109375" style="258"/>
    <col min="1281" max="1281" width="58.109375" style="258" customWidth="1"/>
    <col min="1282" max="1283" width="8.6640625" style="258" customWidth="1"/>
    <col min="1284" max="1284" width="12.5546875" style="258" bestFit="1" customWidth="1"/>
    <col min="1285" max="1285" width="12.5546875" style="258" customWidth="1"/>
    <col min="1286" max="1286" width="12.33203125" style="258" bestFit="1" customWidth="1"/>
    <col min="1287" max="1287" width="9.33203125" style="258" customWidth="1"/>
    <col min="1288" max="1536" width="9.109375" style="258"/>
    <col min="1537" max="1537" width="58.109375" style="258" customWidth="1"/>
    <col min="1538" max="1539" width="8.6640625" style="258" customWidth="1"/>
    <col min="1540" max="1540" width="12.5546875" style="258" bestFit="1" customWidth="1"/>
    <col min="1541" max="1541" width="12.5546875" style="258" customWidth="1"/>
    <col min="1542" max="1542" width="12.33203125" style="258" bestFit="1" customWidth="1"/>
    <col min="1543" max="1543" width="9.33203125" style="258" customWidth="1"/>
    <col min="1544" max="1792" width="9.109375" style="258"/>
    <col min="1793" max="1793" width="58.109375" style="258" customWidth="1"/>
    <col min="1794" max="1795" width="8.6640625" style="258" customWidth="1"/>
    <col min="1796" max="1796" width="12.5546875" style="258" bestFit="1" customWidth="1"/>
    <col min="1797" max="1797" width="12.5546875" style="258" customWidth="1"/>
    <col min="1798" max="1798" width="12.33203125" style="258" bestFit="1" customWidth="1"/>
    <col min="1799" max="1799" width="9.33203125" style="258" customWidth="1"/>
    <col min="1800" max="2048" width="9.109375" style="258"/>
    <col min="2049" max="2049" width="58.109375" style="258" customWidth="1"/>
    <col min="2050" max="2051" width="8.6640625" style="258" customWidth="1"/>
    <col min="2052" max="2052" width="12.5546875" style="258" bestFit="1" customWidth="1"/>
    <col min="2053" max="2053" width="12.5546875" style="258" customWidth="1"/>
    <col min="2054" max="2054" width="12.33203125" style="258" bestFit="1" customWidth="1"/>
    <col min="2055" max="2055" width="9.33203125" style="258" customWidth="1"/>
    <col min="2056" max="2304" width="9.109375" style="258"/>
    <col min="2305" max="2305" width="58.109375" style="258" customWidth="1"/>
    <col min="2306" max="2307" width="8.6640625" style="258" customWidth="1"/>
    <col min="2308" max="2308" width="12.5546875" style="258" bestFit="1" customWidth="1"/>
    <col min="2309" max="2309" width="12.5546875" style="258" customWidth="1"/>
    <col min="2310" max="2310" width="12.33203125" style="258" bestFit="1" customWidth="1"/>
    <col min="2311" max="2311" width="9.33203125" style="258" customWidth="1"/>
    <col min="2312" max="2560" width="9.109375" style="258"/>
    <col min="2561" max="2561" width="58.109375" style="258" customWidth="1"/>
    <col min="2562" max="2563" width="8.6640625" style="258" customWidth="1"/>
    <col min="2564" max="2564" width="12.5546875" style="258" bestFit="1" customWidth="1"/>
    <col min="2565" max="2565" width="12.5546875" style="258" customWidth="1"/>
    <col min="2566" max="2566" width="12.33203125" style="258" bestFit="1" customWidth="1"/>
    <col min="2567" max="2567" width="9.33203125" style="258" customWidth="1"/>
    <col min="2568" max="2816" width="9.109375" style="258"/>
    <col min="2817" max="2817" width="58.109375" style="258" customWidth="1"/>
    <col min="2818" max="2819" width="8.6640625" style="258" customWidth="1"/>
    <col min="2820" max="2820" width="12.5546875" style="258" bestFit="1" customWidth="1"/>
    <col min="2821" max="2821" width="12.5546875" style="258" customWidth="1"/>
    <col min="2822" max="2822" width="12.33203125" style="258" bestFit="1" customWidth="1"/>
    <col min="2823" max="2823" width="9.33203125" style="258" customWidth="1"/>
    <col min="2824" max="3072" width="9.109375" style="258"/>
    <col min="3073" max="3073" width="58.109375" style="258" customWidth="1"/>
    <col min="3074" max="3075" width="8.6640625" style="258" customWidth="1"/>
    <col min="3076" max="3076" width="12.5546875" style="258" bestFit="1" customWidth="1"/>
    <col min="3077" max="3077" width="12.5546875" style="258" customWidth="1"/>
    <col min="3078" max="3078" width="12.33203125" style="258" bestFit="1" customWidth="1"/>
    <col min="3079" max="3079" width="9.33203125" style="258" customWidth="1"/>
    <col min="3080" max="3328" width="9.109375" style="258"/>
    <col min="3329" max="3329" width="58.109375" style="258" customWidth="1"/>
    <col min="3330" max="3331" width="8.6640625" style="258" customWidth="1"/>
    <col min="3332" max="3332" width="12.5546875" style="258" bestFit="1" customWidth="1"/>
    <col min="3333" max="3333" width="12.5546875" style="258" customWidth="1"/>
    <col min="3334" max="3334" width="12.33203125" style="258" bestFit="1" customWidth="1"/>
    <col min="3335" max="3335" width="9.33203125" style="258" customWidth="1"/>
    <col min="3336" max="3584" width="9.109375" style="258"/>
    <col min="3585" max="3585" width="58.109375" style="258" customWidth="1"/>
    <col min="3586" max="3587" width="8.6640625" style="258" customWidth="1"/>
    <col min="3588" max="3588" width="12.5546875" style="258" bestFit="1" customWidth="1"/>
    <col min="3589" max="3589" width="12.5546875" style="258" customWidth="1"/>
    <col min="3590" max="3590" width="12.33203125" style="258" bestFit="1" customWidth="1"/>
    <col min="3591" max="3591" width="9.33203125" style="258" customWidth="1"/>
    <col min="3592" max="3840" width="9.109375" style="258"/>
    <col min="3841" max="3841" width="58.109375" style="258" customWidth="1"/>
    <col min="3842" max="3843" width="8.6640625" style="258" customWidth="1"/>
    <col min="3844" max="3844" width="12.5546875" style="258" bestFit="1" customWidth="1"/>
    <col min="3845" max="3845" width="12.5546875" style="258" customWidth="1"/>
    <col min="3846" max="3846" width="12.33203125" style="258" bestFit="1" customWidth="1"/>
    <col min="3847" max="3847" width="9.33203125" style="258" customWidth="1"/>
    <col min="3848" max="4096" width="9.109375" style="258"/>
    <col min="4097" max="4097" width="58.109375" style="258" customWidth="1"/>
    <col min="4098" max="4099" width="8.6640625" style="258" customWidth="1"/>
    <col min="4100" max="4100" width="12.5546875" style="258" bestFit="1" customWidth="1"/>
    <col min="4101" max="4101" width="12.5546875" style="258" customWidth="1"/>
    <col min="4102" max="4102" width="12.33203125" style="258" bestFit="1" customWidth="1"/>
    <col min="4103" max="4103" width="9.33203125" style="258" customWidth="1"/>
    <col min="4104" max="4352" width="9.109375" style="258"/>
    <col min="4353" max="4353" width="58.109375" style="258" customWidth="1"/>
    <col min="4354" max="4355" width="8.6640625" style="258" customWidth="1"/>
    <col min="4356" max="4356" width="12.5546875" style="258" bestFit="1" customWidth="1"/>
    <col min="4357" max="4357" width="12.5546875" style="258" customWidth="1"/>
    <col min="4358" max="4358" width="12.33203125" style="258" bestFit="1" customWidth="1"/>
    <col min="4359" max="4359" width="9.33203125" style="258" customWidth="1"/>
    <col min="4360" max="4608" width="9.109375" style="258"/>
    <col min="4609" max="4609" width="58.109375" style="258" customWidth="1"/>
    <col min="4610" max="4611" width="8.6640625" style="258" customWidth="1"/>
    <col min="4612" max="4612" width="12.5546875" style="258" bestFit="1" customWidth="1"/>
    <col min="4613" max="4613" width="12.5546875" style="258" customWidth="1"/>
    <col min="4614" max="4614" width="12.33203125" style="258" bestFit="1" customWidth="1"/>
    <col min="4615" max="4615" width="9.33203125" style="258" customWidth="1"/>
    <col min="4616" max="4864" width="9.109375" style="258"/>
    <col min="4865" max="4865" width="58.109375" style="258" customWidth="1"/>
    <col min="4866" max="4867" width="8.6640625" style="258" customWidth="1"/>
    <col min="4868" max="4868" width="12.5546875" style="258" bestFit="1" customWidth="1"/>
    <col min="4869" max="4869" width="12.5546875" style="258" customWidth="1"/>
    <col min="4870" max="4870" width="12.33203125" style="258" bestFit="1" customWidth="1"/>
    <col min="4871" max="4871" width="9.33203125" style="258" customWidth="1"/>
    <col min="4872" max="5120" width="9.109375" style="258"/>
    <col min="5121" max="5121" width="58.109375" style="258" customWidth="1"/>
    <col min="5122" max="5123" width="8.6640625" style="258" customWidth="1"/>
    <col min="5124" max="5124" width="12.5546875" style="258" bestFit="1" customWidth="1"/>
    <col min="5125" max="5125" width="12.5546875" style="258" customWidth="1"/>
    <col min="5126" max="5126" width="12.33203125" style="258" bestFit="1" customWidth="1"/>
    <col min="5127" max="5127" width="9.33203125" style="258" customWidth="1"/>
    <col min="5128" max="5376" width="9.109375" style="258"/>
    <col min="5377" max="5377" width="58.109375" style="258" customWidth="1"/>
    <col min="5378" max="5379" width="8.6640625" style="258" customWidth="1"/>
    <col min="5380" max="5380" width="12.5546875" style="258" bestFit="1" customWidth="1"/>
    <col min="5381" max="5381" width="12.5546875" style="258" customWidth="1"/>
    <col min="5382" max="5382" width="12.33203125" style="258" bestFit="1" customWidth="1"/>
    <col min="5383" max="5383" width="9.33203125" style="258" customWidth="1"/>
    <col min="5384" max="5632" width="9.109375" style="258"/>
    <col min="5633" max="5633" width="58.109375" style="258" customWidth="1"/>
    <col min="5634" max="5635" width="8.6640625" style="258" customWidth="1"/>
    <col min="5636" max="5636" width="12.5546875" style="258" bestFit="1" customWidth="1"/>
    <col min="5637" max="5637" width="12.5546875" style="258" customWidth="1"/>
    <col min="5638" max="5638" width="12.33203125" style="258" bestFit="1" customWidth="1"/>
    <col min="5639" max="5639" width="9.33203125" style="258" customWidth="1"/>
    <col min="5640" max="5888" width="9.109375" style="258"/>
    <col min="5889" max="5889" width="58.109375" style="258" customWidth="1"/>
    <col min="5890" max="5891" width="8.6640625" style="258" customWidth="1"/>
    <col min="5892" max="5892" width="12.5546875" style="258" bestFit="1" customWidth="1"/>
    <col min="5893" max="5893" width="12.5546875" style="258" customWidth="1"/>
    <col min="5894" max="5894" width="12.33203125" style="258" bestFit="1" customWidth="1"/>
    <col min="5895" max="5895" width="9.33203125" style="258" customWidth="1"/>
    <col min="5896" max="6144" width="9.109375" style="258"/>
    <col min="6145" max="6145" width="58.109375" style="258" customWidth="1"/>
    <col min="6146" max="6147" width="8.6640625" style="258" customWidth="1"/>
    <col min="6148" max="6148" width="12.5546875" style="258" bestFit="1" customWidth="1"/>
    <col min="6149" max="6149" width="12.5546875" style="258" customWidth="1"/>
    <col min="6150" max="6150" width="12.33203125" style="258" bestFit="1" customWidth="1"/>
    <col min="6151" max="6151" width="9.33203125" style="258" customWidth="1"/>
    <col min="6152" max="6400" width="9.109375" style="258"/>
    <col min="6401" max="6401" width="58.109375" style="258" customWidth="1"/>
    <col min="6402" max="6403" width="8.6640625" style="258" customWidth="1"/>
    <col min="6404" max="6404" width="12.5546875" style="258" bestFit="1" customWidth="1"/>
    <col min="6405" max="6405" width="12.5546875" style="258" customWidth="1"/>
    <col min="6406" max="6406" width="12.33203125" style="258" bestFit="1" customWidth="1"/>
    <col min="6407" max="6407" width="9.33203125" style="258" customWidth="1"/>
    <col min="6408" max="6656" width="9.109375" style="258"/>
    <col min="6657" max="6657" width="58.109375" style="258" customWidth="1"/>
    <col min="6658" max="6659" width="8.6640625" style="258" customWidth="1"/>
    <col min="6660" max="6660" width="12.5546875" style="258" bestFit="1" customWidth="1"/>
    <col min="6661" max="6661" width="12.5546875" style="258" customWidth="1"/>
    <col min="6662" max="6662" width="12.33203125" style="258" bestFit="1" customWidth="1"/>
    <col min="6663" max="6663" width="9.33203125" style="258" customWidth="1"/>
    <col min="6664" max="6912" width="9.109375" style="258"/>
    <col min="6913" max="6913" width="58.109375" style="258" customWidth="1"/>
    <col min="6914" max="6915" width="8.6640625" style="258" customWidth="1"/>
    <col min="6916" max="6916" width="12.5546875" style="258" bestFit="1" customWidth="1"/>
    <col min="6917" max="6917" width="12.5546875" style="258" customWidth="1"/>
    <col min="6918" max="6918" width="12.33203125" style="258" bestFit="1" customWidth="1"/>
    <col min="6919" max="6919" width="9.33203125" style="258" customWidth="1"/>
    <col min="6920" max="7168" width="9.109375" style="258"/>
    <col min="7169" max="7169" width="58.109375" style="258" customWidth="1"/>
    <col min="7170" max="7171" width="8.6640625" style="258" customWidth="1"/>
    <col min="7172" max="7172" width="12.5546875" style="258" bestFit="1" customWidth="1"/>
    <col min="7173" max="7173" width="12.5546875" style="258" customWidth="1"/>
    <col min="7174" max="7174" width="12.33203125" style="258" bestFit="1" customWidth="1"/>
    <col min="7175" max="7175" width="9.33203125" style="258" customWidth="1"/>
    <col min="7176" max="7424" width="9.109375" style="258"/>
    <col min="7425" max="7425" width="58.109375" style="258" customWidth="1"/>
    <col min="7426" max="7427" width="8.6640625" style="258" customWidth="1"/>
    <col min="7428" max="7428" width="12.5546875" style="258" bestFit="1" customWidth="1"/>
    <col min="7429" max="7429" width="12.5546875" style="258" customWidth="1"/>
    <col min="7430" max="7430" width="12.33203125" style="258" bestFit="1" customWidth="1"/>
    <col min="7431" max="7431" width="9.33203125" style="258" customWidth="1"/>
    <col min="7432" max="7680" width="9.109375" style="258"/>
    <col min="7681" max="7681" width="58.109375" style="258" customWidth="1"/>
    <col min="7682" max="7683" width="8.6640625" style="258" customWidth="1"/>
    <col min="7684" max="7684" width="12.5546875" style="258" bestFit="1" customWidth="1"/>
    <col min="7685" max="7685" width="12.5546875" style="258" customWidth="1"/>
    <col min="7686" max="7686" width="12.33203125" style="258" bestFit="1" customWidth="1"/>
    <col min="7687" max="7687" width="9.33203125" style="258" customWidth="1"/>
    <col min="7688" max="7936" width="9.109375" style="258"/>
    <col min="7937" max="7937" width="58.109375" style="258" customWidth="1"/>
    <col min="7938" max="7939" width="8.6640625" style="258" customWidth="1"/>
    <col min="7940" max="7940" width="12.5546875" style="258" bestFit="1" customWidth="1"/>
    <col min="7941" max="7941" width="12.5546875" style="258" customWidth="1"/>
    <col min="7942" max="7942" width="12.33203125" style="258" bestFit="1" customWidth="1"/>
    <col min="7943" max="7943" width="9.33203125" style="258" customWidth="1"/>
    <col min="7944" max="8192" width="9.109375" style="258"/>
    <col min="8193" max="8193" width="58.109375" style="258" customWidth="1"/>
    <col min="8194" max="8195" width="8.6640625" style="258" customWidth="1"/>
    <col min="8196" max="8196" width="12.5546875" style="258" bestFit="1" customWidth="1"/>
    <col min="8197" max="8197" width="12.5546875" style="258" customWidth="1"/>
    <col min="8198" max="8198" width="12.33203125" style="258" bestFit="1" customWidth="1"/>
    <col min="8199" max="8199" width="9.33203125" style="258" customWidth="1"/>
    <col min="8200" max="8448" width="9.109375" style="258"/>
    <col min="8449" max="8449" width="58.109375" style="258" customWidth="1"/>
    <col min="8450" max="8451" width="8.6640625" style="258" customWidth="1"/>
    <col min="8452" max="8452" width="12.5546875" style="258" bestFit="1" customWidth="1"/>
    <col min="8453" max="8453" width="12.5546875" style="258" customWidth="1"/>
    <col min="8454" max="8454" width="12.33203125" style="258" bestFit="1" customWidth="1"/>
    <col min="8455" max="8455" width="9.33203125" style="258" customWidth="1"/>
    <col min="8456" max="8704" width="9.109375" style="258"/>
    <col min="8705" max="8705" width="58.109375" style="258" customWidth="1"/>
    <col min="8706" max="8707" width="8.6640625" style="258" customWidth="1"/>
    <col min="8708" max="8708" width="12.5546875" style="258" bestFit="1" customWidth="1"/>
    <col min="8709" max="8709" width="12.5546875" style="258" customWidth="1"/>
    <col min="8710" max="8710" width="12.33203125" style="258" bestFit="1" customWidth="1"/>
    <col min="8711" max="8711" width="9.33203125" style="258" customWidth="1"/>
    <col min="8712" max="8960" width="9.109375" style="258"/>
    <col min="8961" max="8961" width="58.109375" style="258" customWidth="1"/>
    <col min="8962" max="8963" width="8.6640625" style="258" customWidth="1"/>
    <col min="8964" max="8964" width="12.5546875" style="258" bestFit="1" customWidth="1"/>
    <col min="8965" max="8965" width="12.5546875" style="258" customWidth="1"/>
    <col min="8966" max="8966" width="12.33203125" style="258" bestFit="1" customWidth="1"/>
    <col min="8967" max="8967" width="9.33203125" style="258" customWidth="1"/>
    <col min="8968" max="9216" width="9.109375" style="258"/>
    <col min="9217" max="9217" width="58.109375" style="258" customWidth="1"/>
    <col min="9218" max="9219" width="8.6640625" style="258" customWidth="1"/>
    <col min="9220" max="9220" width="12.5546875" style="258" bestFit="1" customWidth="1"/>
    <col min="9221" max="9221" width="12.5546875" style="258" customWidth="1"/>
    <col min="9222" max="9222" width="12.33203125" style="258" bestFit="1" customWidth="1"/>
    <col min="9223" max="9223" width="9.33203125" style="258" customWidth="1"/>
    <col min="9224" max="9472" width="9.109375" style="258"/>
    <col min="9473" max="9473" width="58.109375" style="258" customWidth="1"/>
    <col min="9474" max="9475" width="8.6640625" style="258" customWidth="1"/>
    <col min="9476" max="9476" width="12.5546875" style="258" bestFit="1" customWidth="1"/>
    <col min="9477" max="9477" width="12.5546875" style="258" customWidth="1"/>
    <col min="9478" max="9478" width="12.33203125" style="258" bestFit="1" customWidth="1"/>
    <col min="9479" max="9479" width="9.33203125" style="258" customWidth="1"/>
    <col min="9480" max="9728" width="9.109375" style="258"/>
    <col min="9729" max="9729" width="58.109375" style="258" customWidth="1"/>
    <col min="9730" max="9731" width="8.6640625" style="258" customWidth="1"/>
    <col min="9732" max="9732" width="12.5546875" style="258" bestFit="1" customWidth="1"/>
    <col min="9733" max="9733" width="12.5546875" style="258" customWidth="1"/>
    <col min="9734" max="9734" width="12.33203125" style="258" bestFit="1" customWidth="1"/>
    <col min="9735" max="9735" width="9.33203125" style="258" customWidth="1"/>
    <col min="9736" max="9984" width="9.109375" style="258"/>
    <col min="9985" max="9985" width="58.109375" style="258" customWidth="1"/>
    <col min="9986" max="9987" width="8.6640625" style="258" customWidth="1"/>
    <col min="9988" max="9988" width="12.5546875" style="258" bestFit="1" customWidth="1"/>
    <col min="9989" max="9989" width="12.5546875" style="258" customWidth="1"/>
    <col min="9990" max="9990" width="12.33203125" style="258" bestFit="1" customWidth="1"/>
    <col min="9991" max="9991" width="9.33203125" style="258" customWidth="1"/>
    <col min="9992" max="10240" width="9.109375" style="258"/>
    <col min="10241" max="10241" width="58.109375" style="258" customWidth="1"/>
    <col min="10242" max="10243" width="8.6640625" style="258" customWidth="1"/>
    <col min="10244" max="10244" width="12.5546875" style="258" bestFit="1" customWidth="1"/>
    <col min="10245" max="10245" width="12.5546875" style="258" customWidth="1"/>
    <col min="10246" max="10246" width="12.33203125" style="258" bestFit="1" customWidth="1"/>
    <col min="10247" max="10247" width="9.33203125" style="258" customWidth="1"/>
    <col min="10248" max="10496" width="9.109375" style="258"/>
    <col min="10497" max="10497" width="58.109375" style="258" customWidth="1"/>
    <col min="10498" max="10499" width="8.6640625" style="258" customWidth="1"/>
    <col min="10500" max="10500" width="12.5546875" style="258" bestFit="1" customWidth="1"/>
    <col min="10501" max="10501" width="12.5546875" style="258" customWidth="1"/>
    <col min="10502" max="10502" width="12.33203125" style="258" bestFit="1" customWidth="1"/>
    <col min="10503" max="10503" width="9.33203125" style="258" customWidth="1"/>
    <col min="10504" max="10752" width="9.109375" style="258"/>
    <col min="10753" max="10753" width="58.109375" style="258" customWidth="1"/>
    <col min="10754" max="10755" width="8.6640625" style="258" customWidth="1"/>
    <col min="10756" max="10756" width="12.5546875" style="258" bestFit="1" customWidth="1"/>
    <col min="10757" max="10757" width="12.5546875" style="258" customWidth="1"/>
    <col min="10758" max="10758" width="12.33203125" style="258" bestFit="1" customWidth="1"/>
    <col min="10759" max="10759" width="9.33203125" style="258" customWidth="1"/>
    <col min="10760" max="11008" width="9.109375" style="258"/>
    <col min="11009" max="11009" width="58.109375" style="258" customWidth="1"/>
    <col min="11010" max="11011" width="8.6640625" style="258" customWidth="1"/>
    <col min="11012" max="11012" width="12.5546875" style="258" bestFit="1" customWidth="1"/>
    <col min="11013" max="11013" width="12.5546875" style="258" customWidth="1"/>
    <col min="11014" max="11014" width="12.33203125" style="258" bestFit="1" customWidth="1"/>
    <col min="11015" max="11015" width="9.33203125" style="258" customWidth="1"/>
    <col min="11016" max="11264" width="9.109375" style="258"/>
    <col min="11265" max="11265" width="58.109375" style="258" customWidth="1"/>
    <col min="11266" max="11267" width="8.6640625" style="258" customWidth="1"/>
    <col min="11268" max="11268" width="12.5546875" style="258" bestFit="1" customWidth="1"/>
    <col min="11269" max="11269" width="12.5546875" style="258" customWidth="1"/>
    <col min="11270" max="11270" width="12.33203125" style="258" bestFit="1" customWidth="1"/>
    <col min="11271" max="11271" width="9.33203125" style="258" customWidth="1"/>
    <col min="11272" max="11520" width="9.109375" style="258"/>
    <col min="11521" max="11521" width="58.109375" style="258" customWidth="1"/>
    <col min="11522" max="11523" width="8.6640625" style="258" customWidth="1"/>
    <col min="11524" max="11524" width="12.5546875" style="258" bestFit="1" customWidth="1"/>
    <col min="11525" max="11525" width="12.5546875" style="258" customWidth="1"/>
    <col min="11526" max="11526" width="12.33203125" style="258" bestFit="1" customWidth="1"/>
    <col min="11527" max="11527" width="9.33203125" style="258" customWidth="1"/>
    <col min="11528" max="11776" width="9.109375" style="258"/>
    <col min="11777" max="11777" width="58.109375" style="258" customWidth="1"/>
    <col min="11778" max="11779" width="8.6640625" style="258" customWidth="1"/>
    <col min="11780" max="11780" width="12.5546875" style="258" bestFit="1" customWidth="1"/>
    <col min="11781" max="11781" width="12.5546875" style="258" customWidth="1"/>
    <col min="11782" max="11782" width="12.33203125" style="258" bestFit="1" customWidth="1"/>
    <col min="11783" max="11783" width="9.33203125" style="258" customWidth="1"/>
    <col min="11784" max="12032" width="9.109375" style="258"/>
    <col min="12033" max="12033" width="58.109375" style="258" customWidth="1"/>
    <col min="12034" max="12035" width="8.6640625" style="258" customWidth="1"/>
    <col min="12036" max="12036" width="12.5546875" style="258" bestFit="1" customWidth="1"/>
    <col min="12037" max="12037" width="12.5546875" style="258" customWidth="1"/>
    <col min="12038" max="12038" width="12.33203125" style="258" bestFit="1" customWidth="1"/>
    <col min="12039" max="12039" width="9.33203125" style="258" customWidth="1"/>
    <col min="12040" max="12288" width="9.109375" style="258"/>
    <col min="12289" max="12289" width="58.109375" style="258" customWidth="1"/>
    <col min="12290" max="12291" width="8.6640625" style="258" customWidth="1"/>
    <col min="12292" max="12292" width="12.5546875" style="258" bestFit="1" customWidth="1"/>
    <col min="12293" max="12293" width="12.5546875" style="258" customWidth="1"/>
    <col min="12294" max="12294" width="12.33203125" style="258" bestFit="1" customWidth="1"/>
    <col min="12295" max="12295" width="9.33203125" style="258" customWidth="1"/>
    <col min="12296" max="12544" width="9.109375" style="258"/>
    <col min="12545" max="12545" width="58.109375" style="258" customWidth="1"/>
    <col min="12546" max="12547" width="8.6640625" style="258" customWidth="1"/>
    <col min="12548" max="12548" width="12.5546875" style="258" bestFit="1" customWidth="1"/>
    <col min="12549" max="12549" width="12.5546875" style="258" customWidth="1"/>
    <col min="12550" max="12550" width="12.33203125" style="258" bestFit="1" customWidth="1"/>
    <col min="12551" max="12551" width="9.33203125" style="258" customWidth="1"/>
    <col min="12552" max="12800" width="9.109375" style="258"/>
    <col min="12801" max="12801" width="58.109375" style="258" customWidth="1"/>
    <col min="12802" max="12803" width="8.6640625" style="258" customWidth="1"/>
    <col min="12804" max="12804" width="12.5546875" style="258" bestFit="1" customWidth="1"/>
    <col min="12805" max="12805" width="12.5546875" style="258" customWidth="1"/>
    <col min="12806" max="12806" width="12.33203125" style="258" bestFit="1" customWidth="1"/>
    <col min="12807" max="12807" width="9.33203125" style="258" customWidth="1"/>
    <col min="12808" max="13056" width="9.109375" style="258"/>
    <col min="13057" max="13057" width="58.109375" style="258" customWidth="1"/>
    <col min="13058" max="13059" width="8.6640625" style="258" customWidth="1"/>
    <col min="13060" max="13060" width="12.5546875" style="258" bestFit="1" customWidth="1"/>
    <col min="13061" max="13061" width="12.5546875" style="258" customWidth="1"/>
    <col min="13062" max="13062" width="12.33203125" style="258" bestFit="1" customWidth="1"/>
    <col min="13063" max="13063" width="9.33203125" style="258" customWidth="1"/>
    <col min="13064" max="13312" width="9.109375" style="258"/>
    <col min="13313" max="13313" width="58.109375" style="258" customWidth="1"/>
    <col min="13314" max="13315" width="8.6640625" style="258" customWidth="1"/>
    <col min="13316" max="13316" width="12.5546875" style="258" bestFit="1" customWidth="1"/>
    <col min="13317" max="13317" width="12.5546875" style="258" customWidth="1"/>
    <col min="13318" max="13318" width="12.33203125" style="258" bestFit="1" customWidth="1"/>
    <col min="13319" max="13319" width="9.33203125" style="258" customWidth="1"/>
    <col min="13320" max="13568" width="9.109375" style="258"/>
    <col min="13569" max="13569" width="58.109375" style="258" customWidth="1"/>
    <col min="13570" max="13571" width="8.6640625" style="258" customWidth="1"/>
    <col min="13572" max="13572" width="12.5546875" style="258" bestFit="1" customWidth="1"/>
    <col min="13573" max="13573" width="12.5546875" style="258" customWidth="1"/>
    <col min="13574" max="13574" width="12.33203125" style="258" bestFit="1" customWidth="1"/>
    <col min="13575" max="13575" width="9.33203125" style="258" customWidth="1"/>
    <col min="13576" max="13824" width="9.109375" style="258"/>
    <col min="13825" max="13825" width="58.109375" style="258" customWidth="1"/>
    <col min="13826" max="13827" width="8.6640625" style="258" customWidth="1"/>
    <col min="13828" max="13828" width="12.5546875" style="258" bestFit="1" customWidth="1"/>
    <col min="13829" max="13829" width="12.5546875" style="258" customWidth="1"/>
    <col min="13830" max="13830" width="12.33203125" style="258" bestFit="1" customWidth="1"/>
    <col min="13831" max="13831" width="9.33203125" style="258" customWidth="1"/>
    <col min="13832" max="14080" width="9.109375" style="258"/>
    <col min="14081" max="14081" width="58.109375" style="258" customWidth="1"/>
    <col min="14082" max="14083" width="8.6640625" style="258" customWidth="1"/>
    <col min="14084" max="14084" width="12.5546875" style="258" bestFit="1" customWidth="1"/>
    <col min="14085" max="14085" width="12.5546875" style="258" customWidth="1"/>
    <col min="14086" max="14086" width="12.33203125" style="258" bestFit="1" customWidth="1"/>
    <col min="14087" max="14087" width="9.33203125" style="258" customWidth="1"/>
    <col min="14088" max="14336" width="9.109375" style="258"/>
    <col min="14337" max="14337" width="58.109375" style="258" customWidth="1"/>
    <col min="14338" max="14339" width="8.6640625" style="258" customWidth="1"/>
    <col min="14340" max="14340" width="12.5546875" style="258" bestFit="1" customWidth="1"/>
    <col min="14341" max="14341" width="12.5546875" style="258" customWidth="1"/>
    <col min="14342" max="14342" width="12.33203125" style="258" bestFit="1" customWidth="1"/>
    <col min="14343" max="14343" width="9.33203125" style="258" customWidth="1"/>
    <col min="14344" max="14592" width="9.109375" style="258"/>
    <col min="14593" max="14593" width="58.109375" style="258" customWidth="1"/>
    <col min="14594" max="14595" width="8.6640625" style="258" customWidth="1"/>
    <col min="14596" max="14596" width="12.5546875" style="258" bestFit="1" customWidth="1"/>
    <col min="14597" max="14597" width="12.5546875" style="258" customWidth="1"/>
    <col min="14598" max="14598" width="12.33203125" style="258" bestFit="1" customWidth="1"/>
    <col min="14599" max="14599" width="9.33203125" style="258" customWidth="1"/>
    <col min="14600" max="14848" width="9.109375" style="258"/>
    <col min="14849" max="14849" width="58.109375" style="258" customWidth="1"/>
    <col min="14850" max="14851" width="8.6640625" style="258" customWidth="1"/>
    <col min="14852" max="14852" width="12.5546875" style="258" bestFit="1" customWidth="1"/>
    <col min="14853" max="14853" width="12.5546875" style="258" customWidth="1"/>
    <col min="14854" max="14854" width="12.33203125" style="258" bestFit="1" customWidth="1"/>
    <col min="14855" max="14855" width="9.33203125" style="258" customWidth="1"/>
    <col min="14856" max="15104" width="9.109375" style="258"/>
    <col min="15105" max="15105" width="58.109375" style="258" customWidth="1"/>
    <col min="15106" max="15107" width="8.6640625" style="258" customWidth="1"/>
    <col min="15108" max="15108" width="12.5546875" style="258" bestFit="1" customWidth="1"/>
    <col min="15109" max="15109" width="12.5546875" style="258" customWidth="1"/>
    <col min="15110" max="15110" width="12.33203125" style="258" bestFit="1" customWidth="1"/>
    <col min="15111" max="15111" width="9.33203125" style="258" customWidth="1"/>
    <col min="15112" max="15360" width="9.109375" style="258"/>
    <col min="15361" max="15361" width="58.109375" style="258" customWidth="1"/>
    <col min="15362" max="15363" width="8.6640625" style="258" customWidth="1"/>
    <col min="15364" max="15364" width="12.5546875" style="258" bestFit="1" customWidth="1"/>
    <col min="15365" max="15365" width="12.5546875" style="258" customWidth="1"/>
    <col min="15366" max="15366" width="12.33203125" style="258" bestFit="1" customWidth="1"/>
    <col min="15367" max="15367" width="9.33203125" style="258" customWidth="1"/>
    <col min="15368" max="15616" width="9.109375" style="258"/>
    <col min="15617" max="15617" width="58.109375" style="258" customWidth="1"/>
    <col min="15618" max="15619" width="8.6640625" style="258" customWidth="1"/>
    <col min="15620" max="15620" width="12.5546875" style="258" bestFit="1" customWidth="1"/>
    <col min="15621" max="15621" width="12.5546875" style="258" customWidth="1"/>
    <col min="15622" max="15622" width="12.33203125" style="258" bestFit="1" customWidth="1"/>
    <col min="15623" max="15623" width="9.33203125" style="258" customWidth="1"/>
    <col min="15624" max="15872" width="9.109375" style="258"/>
    <col min="15873" max="15873" width="58.109375" style="258" customWidth="1"/>
    <col min="15874" max="15875" width="8.6640625" style="258" customWidth="1"/>
    <col min="15876" max="15876" width="12.5546875" style="258" bestFit="1" customWidth="1"/>
    <col min="15877" max="15877" width="12.5546875" style="258" customWidth="1"/>
    <col min="15878" max="15878" width="12.33203125" style="258" bestFit="1" customWidth="1"/>
    <col min="15879" max="15879" width="9.33203125" style="258" customWidth="1"/>
    <col min="15880" max="16128" width="9.109375" style="258"/>
    <col min="16129" max="16129" width="58.109375" style="258" customWidth="1"/>
    <col min="16130" max="16131" width="8.6640625" style="258" customWidth="1"/>
    <col min="16132" max="16132" width="12.5546875" style="258" bestFit="1" customWidth="1"/>
    <col min="16133" max="16133" width="12.5546875" style="258" customWidth="1"/>
    <col min="16134" max="16134" width="12.33203125" style="258" bestFit="1" customWidth="1"/>
    <col min="16135" max="16135" width="9.33203125" style="258" customWidth="1"/>
    <col min="16136" max="16384" width="9.109375" style="258"/>
  </cols>
  <sheetData>
    <row r="1" spans="1:255" ht="23.85" customHeight="1" x14ac:dyDescent="0.3">
      <c r="A1" s="556" t="s">
        <v>856</v>
      </c>
      <c r="B1" s="557"/>
      <c r="C1" s="557"/>
      <c r="D1" s="557"/>
      <c r="E1" s="557"/>
      <c r="F1" s="557"/>
      <c r="G1" s="558"/>
    </row>
    <row r="2" spans="1:255" x14ac:dyDescent="0.3">
      <c r="A2" s="559"/>
      <c r="B2" s="559"/>
      <c r="C2" s="559"/>
      <c r="D2" s="559"/>
      <c r="E2" s="559"/>
      <c r="F2" s="559"/>
      <c r="G2" s="559"/>
    </row>
    <row r="3" spans="1:255" x14ac:dyDescent="0.3">
      <c r="A3" s="285"/>
      <c r="B3" s="286" t="s">
        <v>535</v>
      </c>
      <c r="C3" s="560" t="s">
        <v>396</v>
      </c>
      <c r="D3" s="561"/>
      <c r="E3" s="560" t="s">
        <v>397</v>
      </c>
      <c r="F3" s="561"/>
      <c r="G3" s="562" t="s">
        <v>398</v>
      </c>
    </row>
    <row r="4" spans="1:255" x14ac:dyDescent="0.3">
      <c r="A4" s="287" t="s">
        <v>536</v>
      </c>
      <c r="B4" s="288" t="s">
        <v>537</v>
      </c>
      <c r="C4" s="322" t="s">
        <v>399</v>
      </c>
      <c r="D4" s="323" t="s">
        <v>400</v>
      </c>
      <c r="E4" s="322" t="s">
        <v>399</v>
      </c>
      <c r="F4" s="323" t="s">
        <v>400</v>
      </c>
      <c r="G4" s="562"/>
    </row>
    <row r="5" spans="1:255" x14ac:dyDescent="0.3">
      <c r="A5" s="289"/>
      <c r="B5" s="289"/>
      <c r="C5" s="564" t="s">
        <v>402</v>
      </c>
      <c r="D5" s="565"/>
      <c r="E5" s="564" t="s">
        <v>402</v>
      </c>
      <c r="F5" s="565"/>
      <c r="G5" s="563"/>
    </row>
    <row r="6" spans="1:255" x14ac:dyDescent="0.3">
      <c r="A6" s="282" t="s">
        <v>291</v>
      </c>
      <c r="B6" s="282" t="s">
        <v>292</v>
      </c>
      <c r="C6" s="290"/>
      <c r="D6" s="290" t="s">
        <v>294</v>
      </c>
      <c r="E6" s="290"/>
      <c r="F6" s="290" t="s">
        <v>294</v>
      </c>
      <c r="G6" s="291" t="s">
        <v>295</v>
      </c>
    </row>
    <row r="7" spans="1:255" x14ac:dyDescent="0.3">
      <c r="A7" s="292" t="s">
        <v>538</v>
      </c>
      <c r="B7" s="293" t="s">
        <v>539</v>
      </c>
      <c r="C7" s="294"/>
      <c r="D7" s="294">
        <f>SUM(D8:D13)</f>
        <v>336082543</v>
      </c>
      <c r="E7" s="294"/>
      <c r="F7" s="294">
        <f>SUM(F8:F13)</f>
        <v>336833732</v>
      </c>
      <c r="G7" s="295">
        <f>F7/D7*100</f>
        <v>100.22351324567312</v>
      </c>
      <c r="H7" s="275"/>
      <c r="I7" s="275"/>
      <c r="J7" s="275"/>
      <c r="K7" s="275"/>
      <c r="L7" s="275"/>
      <c r="M7" s="275"/>
      <c r="N7" s="275"/>
      <c r="O7" s="275"/>
      <c r="P7" s="275"/>
      <c r="Q7" s="275"/>
      <c r="R7" s="275"/>
      <c r="S7" s="275"/>
      <c r="T7" s="275"/>
      <c r="U7" s="275"/>
      <c r="V7" s="275"/>
      <c r="W7" s="275"/>
      <c r="X7" s="275"/>
      <c r="Y7" s="275"/>
      <c r="Z7" s="275"/>
      <c r="AA7" s="275"/>
      <c r="AB7" s="275"/>
      <c r="AC7" s="275"/>
      <c r="AD7" s="275"/>
      <c r="AE7" s="275"/>
      <c r="AF7" s="275"/>
      <c r="AG7" s="275"/>
      <c r="AH7" s="275"/>
      <c r="AI7" s="275"/>
      <c r="AJ7" s="275"/>
      <c r="AK7" s="275"/>
      <c r="AL7" s="275"/>
      <c r="AM7" s="275"/>
      <c r="AN7" s="275"/>
      <c r="AO7" s="275"/>
      <c r="AP7" s="275"/>
      <c r="AQ7" s="275"/>
      <c r="AR7" s="275"/>
      <c r="AS7" s="275"/>
      <c r="AT7" s="275"/>
      <c r="AU7" s="275"/>
      <c r="AV7" s="275"/>
      <c r="AW7" s="275"/>
      <c r="AX7" s="275"/>
      <c r="AY7" s="275"/>
      <c r="AZ7" s="275"/>
      <c r="BA7" s="275"/>
      <c r="BB7" s="275"/>
      <c r="BC7" s="275"/>
      <c r="BD7" s="275"/>
      <c r="BE7" s="275"/>
      <c r="BF7" s="275"/>
      <c r="BG7" s="275"/>
      <c r="BH7" s="275"/>
      <c r="BI7" s="275"/>
      <c r="BJ7" s="275"/>
      <c r="BK7" s="275"/>
      <c r="BL7" s="275"/>
      <c r="BM7" s="275"/>
      <c r="BN7" s="275"/>
      <c r="BO7" s="275"/>
      <c r="BP7" s="275"/>
      <c r="BQ7" s="275"/>
      <c r="BR7" s="275"/>
      <c r="BS7" s="275"/>
      <c r="BT7" s="275"/>
      <c r="BU7" s="275"/>
      <c r="BV7" s="275"/>
      <c r="BW7" s="275"/>
      <c r="BX7" s="275"/>
      <c r="BY7" s="275"/>
      <c r="BZ7" s="275"/>
      <c r="CA7" s="275"/>
      <c r="CB7" s="275"/>
      <c r="CC7" s="275"/>
      <c r="CD7" s="275"/>
      <c r="CE7" s="275"/>
      <c r="CF7" s="275"/>
      <c r="CG7" s="275"/>
      <c r="CH7" s="275"/>
      <c r="CI7" s="275"/>
      <c r="CJ7" s="275"/>
      <c r="CK7" s="275"/>
      <c r="CL7" s="275"/>
      <c r="CM7" s="275"/>
      <c r="CN7" s="275"/>
      <c r="CO7" s="275"/>
      <c r="CP7" s="275"/>
      <c r="CQ7" s="275"/>
      <c r="CR7" s="275"/>
      <c r="CS7" s="275"/>
      <c r="CT7" s="275"/>
      <c r="CU7" s="275"/>
      <c r="CV7" s="275"/>
      <c r="CW7" s="275"/>
      <c r="CX7" s="275"/>
      <c r="CY7" s="275"/>
      <c r="CZ7" s="275"/>
      <c r="DA7" s="275"/>
      <c r="DB7" s="275"/>
      <c r="DC7" s="275"/>
      <c r="DD7" s="275"/>
      <c r="DE7" s="275"/>
      <c r="DF7" s="275"/>
      <c r="DG7" s="275"/>
      <c r="DH7" s="275"/>
      <c r="DI7" s="275"/>
      <c r="DJ7" s="275"/>
      <c r="DK7" s="275"/>
      <c r="DL7" s="275"/>
      <c r="DM7" s="275"/>
      <c r="DN7" s="275"/>
      <c r="DO7" s="275"/>
      <c r="DP7" s="275"/>
      <c r="DQ7" s="275"/>
      <c r="DR7" s="275"/>
      <c r="DS7" s="275"/>
      <c r="DT7" s="275"/>
      <c r="DU7" s="275"/>
      <c r="DV7" s="275"/>
      <c r="DW7" s="275"/>
      <c r="DX7" s="275"/>
      <c r="DY7" s="275"/>
      <c r="DZ7" s="275"/>
      <c r="EA7" s="275"/>
      <c r="EB7" s="275"/>
      <c r="EC7" s="275"/>
      <c r="ED7" s="275"/>
      <c r="EE7" s="275"/>
      <c r="EF7" s="275"/>
      <c r="EG7" s="275"/>
      <c r="EH7" s="275"/>
      <c r="EI7" s="275"/>
      <c r="EJ7" s="275"/>
      <c r="EK7" s="275"/>
      <c r="EL7" s="275"/>
      <c r="EM7" s="275"/>
      <c r="EN7" s="275"/>
      <c r="EO7" s="275"/>
      <c r="EP7" s="275"/>
      <c r="EQ7" s="275"/>
      <c r="ER7" s="275"/>
      <c r="ES7" s="275"/>
      <c r="ET7" s="275"/>
      <c r="EU7" s="275"/>
      <c r="EV7" s="275"/>
      <c r="EW7" s="275"/>
      <c r="EX7" s="275"/>
      <c r="EY7" s="275"/>
      <c r="EZ7" s="275"/>
      <c r="FA7" s="275"/>
      <c r="FB7" s="275"/>
      <c r="FC7" s="275"/>
      <c r="FD7" s="275"/>
      <c r="FE7" s="275"/>
      <c r="FF7" s="275"/>
      <c r="FG7" s="275"/>
      <c r="FH7" s="275"/>
      <c r="FI7" s="275"/>
      <c r="FJ7" s="275"/>
      <c r="FK7" s="275"/>
      <c r="FL7" s="275"/>
      <c r="FM7" s="275"/>
      <c r="FN7" s="275"/>
      <c r="FO7" s="275"/>
      <c r="FP7" s="275"/>
      <c r="FQ7" s="275"/>
      <c r="FR7" s="275"/>
      <c r="FS7" s="275"/>
      <c r="FT7" s="275"/>
      <c r="FU7" s="275"/>
      <c r="FV7" s="275"/>
      <c r="FW7" s="275"/>
      <c r="FX7" s="275"/>
      <c r="FY7" s="275"/>
      <c r="FZ7" s="275"/>
      <c r="GA7" s="275"/>
      <c r="GB7" s="275"/>
      <c r="GC7" s="275"/>
      <c r="GD7" s="275"/>
      <c r="GE7" s="275"/>
      <c r="GF7" s="275"/>
      <c r="GG7" s="275"/>
      <c r="GH7" s="275"/>
      <c r="GI7" s="275"/>
      <c r="GJ7" s="275"/>
      <c r="GK7" s="275"/>
      <c r="GL7" s="275"/>
      <c r="GM7" s="275"/>
      <c r="GN7" s="275"/>
      <c r="GO7" s="275"/>
      <c r="GP7" s="275"/>
      <c r="GQ7" s="275"/>
      <c r="GR7" s="275"/>
      <c r="GS7" s="275"/>
      <c r="GT7" s="275"/>
      <c r="GU7" s="275"/>
      <c r="GV7" s="275"/>
      <c r="GW7" s="275"/>
      <c r="GX7" s="275"/>
      <c r="GY7" s="275"/>
      <c r="GZ7" s="275"/>
      <c r="HA7" s="275"/>
      <c r="HB7" s="275"/>
      <c r="HC7" s="275"/>
      <c r="HD7" s="275"/>
      <c r="HE7" s="275"/>
      <c r="HF7" s="275"/>
      <c r="HG7" s="275"/>
      <c r="HH7" s="275"/>
      <c r="HI7" s="275"/>
      <c r="HJ7" s="275"/>
      <c r="HK7" s="275"/>
      <c r="HL7" s="275"/>
      <c r="HM7" s="275"/>
      <c r="HN7" s="275"/>
      <c r="HO7" s="275"/>
      <c r="HP7" s="275"/>
      <c r="HQ7" s="275"/>
      <c r="HR7" s="275"/>
      <c r="HS7" s="275"/>
      <c r="HT7" s="275"/>
      <c r="HU7" s="275"/>
      <c r="HV7" s="275"/>
      <c r="HW7" s="275"/>
      <c r="HX7" s="275"/>
      <c r="HY7" s="275"/>
      <c r="HZ7" s="275"/>
      <c r="IA7" s="275"/>
      <c r="IB7" s="275"/>
      <c r="IC7" s="275"/>
      <c r="ID7" s="275"/>
      <c r="IE7" s="275"/>
      <c r="IF7" s="275"/>
      <c r="IG7" s="275"/>
      <c r="IH7" s="275"/>
      <c r="II7" s="275"/>
      <c r="IJ7" s="275"/>
      <c r="IK7" s="275"/>
      <c r="IL7" s="275"/>
      <c r="IM7" s="275"/>
      <c r="IN7" s="275"/>
      <c r="IO7" s="275"/>
      <c r="IP7" s="275"/>
      <c r="IQ7" s="275"/>
      <c r="IR7" s="275"/>
      <c r="IS7" s="275"/>
      <c r="IT7" s="275"/>
      <c r="IU7" s="275"/>
    </row>
    <row r="8" spans="1:255" x14ac:dyDescent="0.3">
      <c r="A8" s="296" t="s">
        <v>540</v>
      </c>
      <c r="B8" s="282" t="s">
        <v>541</v>
      </c>
      <c r="C8" s="297"/>
      <c r="D8" s="297">
        <v>507424180</v>
      </c>
      <c r="E8" s="297"/>
      <c r="F8" s="297">
        <v>507424180</v>
      </c>
      <c r="G8" s="298">
        <f>F8/D8*100</f>
        <v>100</v>
      </c>
    </row>
    <row r="9" spans="1:255" x14ac:dyDescent="0.3">
      <c r="A9" s="296" t="s">
        <v>542</v>
      </c>
      <c r="B9" s="282" t="s">
        <v>543</v>
      </c>
      <c r="C9" s="297"/>
      <c r="D9" s="297">
        <v>-5778430</v>
      </c>
      <c r="E9" s="297"/>
      <c r="F9" s="297">
        <v>-5778430</v>
      </c>
      <c r="G9" s="298"/>
    </row>
    <row r="10" spans="1:255" x14ac:dyDescent="0.3">
      <c r="A10" s="296" t="s">
        <v>544</v>
      </c>
      <c r="B10" s="282" t="s">
        <v>545</v>
      </c>
      <c r="C10" s="299"/>
      <c r="D10" s="299">
        <v>7275815</v>
      </c>
      <c r="E10" s="299"/>
      <c r="F10" s="299">
        <v>7275815</v>
      </c>
      <c r="G10" s="298">
        <f>F10/D10*100</f>
        <v>100</v>
      </c>
    </row>
    <row r="11" spans="1:255" x14ac:dyDescent="0.3">
      <c r="A11" s="283" t="s">
        <v>546</v>
      </c>
      <c r="B11" s="282" t="s">
        <v>547</v>
      </c>
      <c r="C11" s="299"/>
      <c r="D11" s="299">
        <f>'1.sz.tábla'!C58</f>
        <v>-174870582</v>
      </c>
      <c r="E11" s="299"/>
      <c r="F11" s="299">
        <f>'1.sz.tábla'!E58</f>
        <v>-172839022</v>
      </c>
      <c r="G11" s="298">
        <f>F11/D11*100</f>
        <v>98.838249420362772</v>
      </c>
    </row>
    <row r="12" spans="1:255" x14ac:dyDescent="0.3">
      <c r="A12" s="283" t="s">
        <v>548</v>
      </c>
      <c r="B12" s="282" t="s">
        <v>549</v>
      </c>
      <c r="C12" s="299"/>
      <c r="D12" s="299">
        <v>0</v>
      </c>
      <c r="E12" s="299"/>
      <c r="F12" s="299">
        <v>0</v>
      </c>
      <c r="G12" s="298"/>
    </row>
    <row r="13" spans="1:255" x14ac:dyDescent="0.3">
      <c r="A13" s="283" t="s">
        <v>550</v>
      </c>
      <c r="B13" s="282" t="s">
        <v>551</v>
      </c>
      <c r="C13" s="299"/>
      <c r="D13" s="299">
        <f>'1.sz.tábla'!C59</f>
        <v>2031560</v>
      </c>
      <c r="E13" s="299"/>
      <c r="F13" s="299">
        <f>'1.sz.tábla'!E59</f>
        <v>751189</v>
      </c>
      <c r="G13" s="298">
        <f>F13/D13*100</f>
        <v>36.975969205930419</v>
      </c>
    </row>
    <row r="14" spans="1:255" x14ac:dyDescent="0.3">
      <c r="A14" s="300" t="s">
        <v>552</v>
      </c>
      <c r="B14" s="282" t="s">
        <v>553</v>
      </c>
      <c r="C14" s="301"/>
      <c r="D14" s="301">
        <f>SUM(D15:D17)</f>
        <v>6216570</v>
      </c>
      <c r="E14" s="301"/>
      <c r="F14" s="301">
        <f>SUM(F15:F17)</f>
        <v>6700096</v>
      </c>
      <c r="G14" s="295">
        <f>F14/D14*100</f>
        <v>107.77801906839302</v>
      </c>
      <c r="H14" s="275"/>
      <c r="I14" s="284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75"/>
      <c r="AH14" s="275"/>
      <c r="AI14" s="275"/>
      <c r="AJ14" s="275"/>
      <c r="AK14" s="275"/>
      <c r="AL14" s="275"/>
      <c r="AM14" s="275"/>
      <c r="AN14" s="275"/>
      <c r="AO14" s="275"/>
      <c r="AP14" s="275"/>
      <c r="AQ14" s="275"/>
      <c r="AR14" s="275"/>
      <c r="AS14" s="275"/>
      <c r="AT14" s="275"/>
      <c r="AU14" s="275"/>
      <c r="AV14" s="275"/>
      <c r="AW14" s="275"/>
      <c r="AX14" s="275"/>
      <c r="AY14" s="275"/>
      <c r="AZ14" s="275"/>
      <c r="BA14" s="275"/>
      <c r="BB14" s="275"/>
      <c r="BC14" s="275"/>
      <c r="BD14" s="275"/>
      <c r="BE14" s="275"/>
      <c r="BF14" s="275"/>
      <c r="BG14" s="275"/>
      <c r="BH14" s="275"/>
      <c r="BI14" s="275"/>
      <c r="BJ14" s="275"/>
      <c r="BK14" s="275"/>
      <c r="BL14" s="275"/>
      <c r="BM14" s="275"/>
      <c r="BN14" s="275"/>
      <c r="BO14" s="275"/>
      <c r="BP14" s="275"/>
      <c r="BQ14" s="275"/>
      <c r="BR14" s="275"/>
      <c r="BS14" s="275"/>
      <c r="BT14" s="275"/>
      <c r="BU14" s="275"/>
      <c r="BV14" s="275"/>
      <c r="BW14" s="275"/>
      <c r="BX14" s="275"/>
      <c r="BY14" s="275"/>
      <c r="BZ14" s="275"/>
      <c r="CA14" s="275"/>
      <c r="CB14" s="275"/>
      <c r="CC14" s="275"/>
      <c r="CD14" s="275"/>
      <c r="CE14" s="275"/>
      <c r="CF14" s="275"/>
      <c r="CG14" s="275"/>
      <c r="CH14" s="275"/>
      <c r="CI14" s="275"/>
      <c r="CJ14" s="275"/>
      <c r="CK14" s="275"/>
      <c r="CL14" s="275"/>
      <c r="CM14" s="275"/>
      <c r="CN14" s="275"/>
      <c r="CO14" s="275"/>
      <c r="CP14" s="275"/>
      <c r="CQ14" s="275"/>
      <c r="CR14" s="275"/>
      <c r="CS14" s="275"/>
      <c r="CT14" s="275"/>
      <c r="CU14" s="275"/>
      <c r="CV14" s="275"/>
      <c r="CW14" s="275"/>
      <c r="CX14" s="275"/>
      <c r="CY14" s="275"/>
      <c r="CZ14" s="275"/>
      <c r="DA14" s="275"/>
      <c r="DB14" s="275"/>
      <c r="DC14" s="275"/>
      <c r="DD14" s="275"/>
      <c r="DE14" s="275"/>
      <c r="DF14" s="275"/>
      <c r="DG14" s="275"/>
      <c r="DH14" s="275"/>
      <c r="DI14" s="275"/>
      <c r="DJ14" s="275"/>
      <c r="DK14" s="275"/>
      <c r="DL14" s="275"/>
      <c r="DM14" s="275"/>
      <c r="DN14" s="275"/>
      <c r="DO14" s="275"/>
      <c r="DP14" s="275"/>
      <c r="DQ14" s="275"/>
      <c r="DR14" s="275"/>
      <c r="DS14" s="275"/>
      <c r="DT14" s="275"/>
      <c r="DU14" s="275"/>
      <c r="DV14" s="275"/>
      <c r="DW14" s="275"/>
      <c r="DX14" s="275"/>
      <c r="DY14" s="275"/>
      <c r="DZ14" s="275"/>
      <c r="EA14" s="275"/>
      <c r="EB14" s="275"/>
      <c r="EC14" s="275"/>
      <c r="ED14" s="275"/>
      <c r="EE14" s="275"/>
      <c r="EF14" s="275"/>
      <c r="EG14" s="275"/>
      <c r="EH14" s="275"/>
      <c r="EI14" s="275"/>
      <c r="EJ14" s="275"/>
      <c r="EK14" s="275"/>
      <c r="EL14" s="275"/>
      <c r="EM14" s="275"/>
      <c r="EN14" s="275"/>
      <c r="EO14" s="275"/>
      <c r="EP14" s="275"/>
      <c r="EQ14" s="275"/>
      <c r="ER14" s="275"/>
      <c r="ES14" s="275"/>
      <c r="ET14" s="275"/>
      <c r="EU14" s="275"/>
      <c r="EV14" s="275"/>
      <c r="EW14" s="275"/>
      <c r="EX14" s="275"/>
      <c r="EY14" s="275"/>
      <c r="EZ14" s="275"/>
      <c r="FA14" s="275"/>
      <c r="FB14" s="275"/>
      <c r="FC14" s="275"/>
      <c r="FD14" s="275"/>
      <c r="FE14" s="275"/>
      <c r="FF14" s="275"/>
      <c r="FG14" s="275"/>
      <c r="FH14" s="275"/>
      <c r="FI14" s="275"/>
      <c r="FJ14" s="275"/>
      <c r="FK14" s="275"/>
      <c r="FL14" s="275"/>
      <c r="FM14" s="275"/>
      <c r="FN14" s="275"/>
      <c r="FO14" s="275"/>
      <c r="FP14" s="275"/>
      <c r="FQ14" s="275"/>
      <c r="FR14" s="275"/>
      <c r="FS14" s="275"/>
      <c r="FT14" s="275"/>
      <c r="FU14" s="275"/>
      <c r="FV14" s="275"/>
      <c r="FW14" s="275"/>
      <c r="FX14" s="275"/>
      <c r="FY14" s="275"/>
      <c r="FZ14" s="275"/>
      <c r="GA14" s="275"/>
      <c r="GB14" s="275"/>
      <c r="GC14" s="275"/>
      <c r="GD14" s="275"/>
      <c r="GE14" s="275"/>
      <c r="GF14" s="275"/>
      <c r="GG14" s="275"/>
      <c r="GH14" s="275"/>
      <c r="GI14" s="275"/>
      <c r="GJ14" s="275"/>
      <c r="GK14" s="275"/>
      <c r="GL14" s="275"/>
      <c r="GM14" s="275"/>
      <c r="GN14" s="275"/>
      <c r="GO14" s="275"/>
      <c r="GP14" s="275"/>
      <c r="GQ14" s="275"/>
      <c r="GR14" s="275"/>
      <c r="GS14" s="275"/>
      <c r="GT14" s="275"/>
      <c r="GU14" s="275"/>
      <c r="GV14" s="275"/>
      <c r="GW14" s="275"/>
      <c r="GX14" s="275"/>
      <c r="GY14" s="275"/>
      <c r="GZ14" s="275"/>
      <c r="HA14" s="275"/>
      <c r="HB14" s="275"/>
      <c r="HC14" s="275"/>
      <c r="HD14" s="275"/>
      <c r="HE14" s="275"/>
      <c r="HF14" s="275"/>
      <c r="HG14" s="275"/>
      <c r="HH14" s="275"/>
      <c r="HI14" s="275"/>
      <c r="HJ14" s="275"/>
      <c r="HK14" s="275"/>
      <c r="HL14" s="275"/>
      <c r="HM14" s="275"/>
      <c r="HN14" s="275"/>
      <c r="HO14" s="275"/>
      <c r="HP14" s="275"/>
      <c r="HQ14" s="275"/>
      <c r="HR14" s="275"/>
      <c r="HS14" s="275"/>
      <c r="HT14" s="275"/>
      <c r="HU14" s="275"/>
      <c r="HV14" s="275"/>
      <c r="HW14" s="275"/>
      <c r="HX14" s="275"/>
      <c r="HY14" s="275"/>
      <c r="HZ14" s="275"/>
      <c r="IA14" s="275"/>
      <c r="IB14" s="275"/>
      <c r="IC14" s="275"/>
      <c r="ID14" s="275"/>
      <c r="IE14" s="275"/>
      <c r="IF14" s="275"/>
      <c r="IG14" s="275"/>
      <c r="IH14" s="275"/>
      <c r="II14" s="275"/>
      <c r="IJ14" s="275"/>
      <c r="IK14" s="275"/>
      <c r="IL14" s="275"/>
      <c r="IM14" s="275"/>
      <c r="IN14" s="275"/>
      <c r="IO14" s="275"/>
      <c r="IP14" s="275"/>
      <c r="IQ14" s="275"/>
      <c r="IR14" s="275"/>
      <c r="IS14" s="275"/>
      <c r="IT14" s="275"/>
      <c r="IU14" s="275"/>
    </row>
    <row r="15" spans="1:255" x14ac:dyDescent="0.3">
      <c r="A15" s="283" t="s">
        <v>554</v>
      </c>
      <c r="B15" s="282" t="s">
        <v>555</v>
      </c>
      <c r="C15" s="299"/>
      <c r="D15" s="299">
        <f>'1.sz.tábla'!C64</f>
        <v>451287</v>
      </c>
      <c r="E15" s="299"/>
      <c r="F15" s="299">
        <f>'1.sz.tábla'!E64</f>
        <v>0</v>
      </c>
      <c r="G15" s="298">
        <f>F15/D15*100</f>
        <v>0</v>
      </c>
    </row>
    <row r="16" spans="1:255" x14ac:dyDescent="0.3">
      <c r="A16" s="283" t="s">
        <v>556</v>
      </c>
      <c r="B16" s="282" t="s">
        <v>557</v>
      </c>
      <c r="C16" s="299"/>
      <c r="D16" s="299">
        <f>'1.sz.tábla'!C69</f>
        <v>4171332</v>
      </c>
      <c r="E16" s="299"/>
      <c r="F16" s="299">
        <f>'1.sz.tábla'!E69</f>
        <v>3928972</v>
      </c>
      <c r="G16" s="298">
        <f>F16/D16*100</f>
        <v>94.189865491406579</v>
      </c>
    </row>
    <row r="17" spans="1:255" x14ac:dyDescent="0.3">
      <c r="A17" s="283" t="s">
        <v>558</v>
      </c>
      <c r="B17" s="282" t="s">
        <v>559</v>
      </c>
      <c r="C17" s="299"/>
      <c r="D17" s="299">
        <f>'1.sz.tábla'!C72</f>
        <v>1593951</v>
      </c>
      <c r="E17" s="299"/>
      <c r="F17" s="299">
        <f>'1.sz.tábla'!E72</f>
        <v>2771124</v>
      </c>
      <c r="G17" s="298">
        <f>F17/D17*100</f>
        <v>173.85252118791607</v>
      </c>
    </row>
    <row r="18" spans="1:255" x14ac:dyDescent="0.3">
      <c r="A18" s="302" t="s">
        <v>560</v>
      </c>
      <c r="B18" s="282" t="s">
        <v>561</v>
      </c>
      <c r="C18" s="301"/>
      <c r="D18" s="301">
        <v>0</v>
      </c>
      <c r="E18" s="301"/>
      <c r="F18" s="301">
        <v>0</v>
      </c>
      <c r="G18" s="295"/>
    </row>
    <row r="19" spans="1:255" x14ac:dyDescent="0.3">
      <c r="A19" s="303" t="s">
        <v>562</v>
      </c>
      <c r="B19" s="282" t="s">
        <v>563</v>
      </c>
      <c r="C19" s="304"/>
      <c r="D19" s="304">
        <f>'1.sz.tábla'!C76</f>
        <v>56883254</v>
      </c>
      <c r="E19" s="304"/>
      <c r="F19" s="304">
        <f>'1.sz.tábla'!E76</f>
        <v>154545227</v>
      </c>
      <c r="G19" s="295">
        <f>F19/D19*100</f>
        <v>271.68844278845228</v>
      </c>
      <c r="H19" s="275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  <c r="AA19" s="275"/>
      <c r="AB19" s="275"/>
      <c r="AC19" s="275"/>
      <c r="AD19" s="275"/>
      <c r="AE19" s="275"/>
      <c r="AF19" s="275"/>
      <c r="AG19" s="275"/>
      <c r="AH19" s="275"/>
      <c r="AI19" s="275"/>
      <c r="AJ19" s="275"/>
      <c r="AK19" s="275"/>
      <c r="AL19" s="275"/>
      <c r="AM19" s="275"/>
      <c r="AN19" s="275"/>
      <c r="AO19" s="275"/>
      <c r="AP19" s="275"/>
      <c r="AQ19" s="275"/>
      <c r="AR19" s="275"/>
      <c r="AS19" s="275"/>
      <c r="AT19" s="275"/>
      <c r="AU19" s="275"/>
      <c r="AV19" s="275"/>
      <c r="AW19" s="275"/>
      <c r="AX19" s="275"/>
      <c r="AY19" s="275"/>
      <c r="AZ19" s="275"/>
      <c r="BA19" s="275"/>
      <c r="BB19" s="275"/>
      <c r="BC19" s="275"/>
      <c r="BD19" s="275"/>
      <c r="BE19" s="275"/>
      <c r="BF19" s="275"/>
      <c r="BG19" s="275"/>
      <c r="BH19" s="275"/>
      <c r="BI19" s="275"/>
      <c r="BJ19" s="275"/>
      <c r="BK19" s="275"/>
      <c r="BL19" s="275"/>
      <c r="BM19" s="275"/>
      <c r="BN19" s="275"/>
      <c r="BO19" s="275"/>
      <c r="BP19" s="275"/>
      <c r="BQ19" s="275"/>
      <c r="BR19" s="275"/>
      <c r="BS19" s="275"/>
      <c r="BT19" s="275"/>
      <c r="BU19" s="275"/>
      <c r="BV19" s="275"/>
      <c r="BW19" s="275"/>
      <c r="BX19" s="275"/>
      <c r="BY19" s="275"/>
      <c r="BZ19" s="275"/>
      <c r="CA19" s="275"/>
      <c r="CB19" s="275"/>
      <c r="CC19" s="275"/>
      <c r="CD19" s="275"/>
      <c r="CE19" s="275"/>
      <c r="CF19" s="275"/>
      <c r="CG19" s="275"/>
      <c r="CH19" s="275"/>
      <c r="CI19" s="275"/>
      <c r="CJ19" s="275"/>
      <c r="CK19" s="275"/>
      <c r="CL19" s="275"/>
      <c r="CM19" s="275"/>
      <c r="CN19" s="275"/>
      <c r="CO19" s="275"/>
      <c r="CP19" s="275"/>
      <c r="CQ19" s="275"/>
      <c r="CR19" s="275"/>
      <c r="CS19" s="275"/>
      <c r="CT19" s="275"/>
      <c r="CU19" s="275"/>
      <c r="CV19" s="275"/>
      <c r="CW19" s="275"/>
      <c r="CX19" s="275"/>
      <c r="CY19" s="275"/>
      <c r="CZ19" s="275"/>
      <c r="DA19" s="275"/>
      <c r="DB19" s="275"/>
      <c r="DC19" s="275"/>
      <c r="DD19" s="275"/>
      <c r="DE19" s="275"/>
      <c r="DF19" s="275"/>
      <c r="DG19" s="275"/>
      <c r="DH19" s="275"/>
      <c r="DI19" s="275"/>
      <c r="DJ19" s="275"/>
      <c r="DK19" s="275"/>
      <c r="DL19" s="275"/>
      <c r="DM19" s="275"/>
      <c r="DN19" s="275"/>
      <c r="DO19" s="275"/>
      <c r="DP19" s="275"/>
      <c r="DQ19" s="275"/>
      <c r="DR19" s="275"/>
      <c r="DS19" s="275"/>
      <c r="DT19" s="275"/>
      <c r="DU19" s="275"/>
      <c r="DV19" s="275"/>
      <c r="DW19" s="275"/>
      <c r="DX19" s="275"/>
      <c r="DY19" s="275"/>
      <c r="DZ19" s="275"/>
      <c r="EA19" s="275"/>
      <c r="EB19" s="275"/>
      <c r="EC19" s="275"/>
      <c r="ED19" s="275"/>
      <c r="EE19" s="275"/>
      <c r="EF19" s="275"/>
      <c r="EG19" s="275"/>
      <c r="EH19" s="275"/>
      <c r="EI19" s="275"/>
      <c r="EJ19" s="275"/>
      <c r="EK19" s="275"/>
      <c r="EL19" s="275"/>
      <c r="EM19" s="275"/>
      <c r="EN19" s="275"/>
      <c r="EO19" s="275"/>
      <c r="EP19" s="275"/>
      <c r="EQ19" s="275"/>
      <c r="ER19" s="275"/>
      <c r="ES19" s="275"/>
      <c r="ET19" s="275"/>
      <c r="EU19" s="275"/>
      <c r="EV19" s="275"/>
      <c r="EW19" s="275"/>
      <c r="EX19" s="275"/>
      <c r="EY19" s="275"/>
      <c r="EZ19" s="275"/>
      <c r="FA19" s="275"/>
      <c r="FB19" s="275"/>
      <c r="FC19" s="275"/>
      <c r="FD19" s="275"/>
      <c r="FE19" s="275"/>
      <c r="FF19" s="275"/>
      <c r="FG19" s="275"/>
      <c r="FH19" s="275"/>
      <c r="FI19" s="275"/>
      <c r="FJ19" s="275"/>
      <c r="FK19" s="275"/>
      <c r="FL19" s="275"/>
      <c r="FM19" s="275"/>
      <c r="FN19" s="275"/>
      <c r="FO19" s="275"/>
      <c r="FP19" s="275"/>
      <c r="FQ19" s="275"/>
      <c r="FR19" s="275"/>
      <c r="FS19" s="275"/>
      <c r="FT19" s="275"/>
      <c r="FU19" s="275"/>
      <c r="FV19" s="275"/>
      <c r="FW19" s="275"/>
      <c r="FX19" s="275"/>
      <c r="FY19" s="275"/>
      <c r="FZ19" s="275"/>
      <c r="GA19" s="275"/>
      <c r="GB19" s="275"/>
      <c r="GC19" s="275"/>
      <c r="GD19" s="275"/>
      <c r="GE19" s="275"/>
      <c r="GF19" s="275"/>
      <c r="GG19" s="275"/>
      <c r="GH19" s="275"/>
      <c r="GI19" s="275"/>
      <c r="GJ19" s="275"/>
      <c r="GK19" s="275"/>
      <c r="GL19" s="275"/>
      <c r="GM19" s="275"/>
      <c r="GN19" s="275"/>
      <c r="GO19" s="275"/>
      <c r="GP19" s="275"/>
      <c r="GQ19" s="275"/>
      <c r="GR19" s="275"/>
      <c r="GS19" s="275"/>
      <c r="GT19" s="275"/>
      <c r="GU19" s="275"/>
      <c r="GV19" s="275"/>
      <c r="GW19" s="275"/>
      <c r="GX19" s="275"/>
      <c r="GY19" s="275"/>
      <c r="GZ19" s="275"/>
      <c r="HA19" s="275"/>
      <c r="HB19" s="275"/>
      <c r="HC19" s="275"/>
      <c r="HD19" s="275"/>
      <c r="HE19" s="275"/>
      <c r="HF19" s="275"/>
      <c r="HG19" s="275"/>
      <c r="HH19" s="275"/>
      <c r="HI19" s="275"/>
      <c r="HJ19" s="275"/>
      <c r="HK19" s="275"/>
      <c r="HL19" s="275"/>
      <c r="HM19" s="275"/>
      <c r="HN19" s="275"/>
      <c r="HO19" s="275"/>
      <c r="HP19" s="275"/>
      <c r="HQ19" s="275"/>
      <c r="HR19" s="275"/>
      <c r="HS19" s="275"/>
      <c r="HT19" s="275"/>
      <c r="HU19" s="275"/>
      <c r="HV19" s="275"/>
      <c r="HW19" s="275"/>
      <c r="HX19" s="275"/>
      <c r="HY19" s="275"/>
      <c r="HZ19" s="275"/>
      <c r="IA19" s="275"/>
      <c r="IB19" s="275"/>
      <c r="IC19" s="275"/>
      <c r="ID19" s="275"/>
      <c r="IE19" s="275"/>
      <c r="IF19" s="275"/>
      <c r="IG19" s="275"/>
      <c r="IH19" s="275"/>
      <c r="II19" s="275"/>
      <c r="IJ19" s="275"/>
      <c r="IK19" s="275"/>
      <c r="IL19" s="275"/>
      <c r="IM19" s="275"/>
      <c r="IN19" s="275"/>
      <c r="IO19" s="275"/>
      <c r="IP19" s="275"/>
      <c r="IQ19" s="275"/>
      <c r="IR19" s="275"/>
      <c r="IS19" s="275"/>
      <c r="IT19" s="275"/>
      <c r="IU19" s="275"/>
    </row>
    <row r="20" spans="1:255" x14ac:dyDescent="0.3">
      <c r="A20" s="303" t="s">
        <v>564</v>
      </c>
      <c r="B20" s="282" t="s">
        <v>565</v>
      </c>
      <c r="C20" s="301">
        <f t="shared" ref="C20" si="0">C19+C18+C14+C7</f>
        <v>0</v>
      </c>
      <c r="D20" s="301">
        <f>D19+D18+D14+D7</f>
        <v>399182367</v>
      </c>
      <c r="E20" s="301">
        <f t="shared" ref="E20:F20" si="1">E19+E18+E14+E7</f>
        <v>0</v>
      </c>
      <c r="F20" s="301">
        <f t="shared" si="1"/>
        <v>498079055</v>
      </c>
      <c r="G20" s="295">
        <f>F20/D20*100</f>
        <v>124.77481376325423</v>
      </c>
    </row>
    <row r="21" spans="1:255" x14ac:dyDescent="0.3">
      <c r="A21" s="305"/>
      <c r="B21" s="306"/>
      <c r="C21" s="306"/>
      <c r="D21" s="307"/>
      <c r="E21" s="307"/>
      <c r="F21" s="307"/>
      <c r="G21" s="308"/>
    </row>
    <row r="22" spans="1:255" x14ac:dyDescent="0.3">
      <c r="G22" s="309"/>
    </row>
    <row r="23" spans="1:255" x14ac:dyDescent="0.3">
      <c r="A23" s="310" t="s">
        <v>566</v>
      </c>
      <c r="B23" s="311"/>
      <c r="C23" s="311"/>
      <c r="D23" s="312"/>
      <c r="E23" s="312"/>
      <c r="F23" s="312"/>
      <c r="G23" s="313"/>
    </row>
    <row r="24" spans="1:255" ht="31.2" x14ac:dyDescent="0.3">
      <c r="A24" s="314" t="s">
        <v>567</v>
      </c>
      <c r="B24" s="315" t="s">
        <v>404</v>
      </c>
      <c r="C24" s="315"/>
      <c r="D24" s="312">
        <v>23600</v>
      </c>
      <c r="E24" s="312"/>
      <c r="F24" s="312">
        <v>23600</v>
      </c>
      <c r="G24" s="316"/>
    </row>
    <row r="25" spans="1:255" x14ac:dyDescent="0.3">
      <c r="A25" s="317" t="s">
        <v>568</v>
      </c>
      <c r="B25" s="315" t="s">
        <v>407</v>
      </c>
      <c r="C25" s="315"/>
      <c r="D25" s="312"/>
      <c r="E25" s="312"/>
      <c r="F25" s="312"/>
      <c r="G25" s="316"/>
    </row>
    <row r="26" spans="1:255" x14ac:dyDescent="0.3">
      <c r="A26" s="314" t="s">
        <v>569</v>
      </c>
      <c r="B26" s="315" t="s">
        <v>409</v>
      </c>
      <c r="C26" s="315"/>
      <c r="D26" s="312"/>
      <c r="E26" s="312"/>
      <c r="F26" s="312"/>
      <c r="G26" s="316"/>
    </row>
    <row r="27" spans="1:255" ht="31.2" x14ac:dyDescent="0.3">
      <c r="A27" s="318" t="s">
        <v>570</v>
      </c>
      <c r="B27" s="319" t="s">
        <v>411</v>
      </c>
      <c r="C27" s="319"/>
      <c r="D27" s="320"/>
      <c r="E27" s="320"/>
      <c r="F27" s="320"/>
      <c r="G27" s="316"/>
    </row>
    <row r="28" spans="1:255" x14ac:dyDescent="0.3">
      <c r="A28" s="283" t="s">
        <v>571</v>
      </c>
      <c r="B28" s="321" t="s">
        <v>413</v>
      </c>
      <c r="C28" s="321"/>
      <c r="D28" s="299"/>
      <c r="E28" s="299"/>
      <c r="F28" s="299"/>
      <c r="G28" s="316"/>
    </row>
    <row r="32" spans="1:255" x14ac:dyDescent="0.3">
      <c r="A32" s="277"/>
    </row>
    <row r="33" spans="1:1" x14ac:dyDescent="0.3">
      <c r="A33" s="277"/>
    </row>
    <row r="34" spans="1:1" x14ac:dyDescent="0.3">
      <c r="A34" s="277"/>
    </row>
    <row r="35" spans="1:1" x14ac:dyDescent="0.3">
      <c r="A35" s="277"/>
    </row>
    <row r="36" spans="1:1" x14ac:dyDescent="0.3">
      <c r="A36" s="277"/>
    </row>
    <row r="37" spans="1:1" x14ac:dyDescent="0.3">
      <c r="A37" s="277"/>
    </row>
    <row r="38" spans="1:1" x14ac:dyDescent="0.3">
      <c r="A38" s="277"/>
    </row>
    <row r="39" spans="1:1" x14ac:dyDescent="0.3">
      <c r="A39" s="277"/>
    </row>
    <row r="40" spans="1:1" x14ac:dyDescent="0.3">
      <c r="A40" s="277"/>
    </row>
    <row r="41" spans="1:1" x14ac:dyDescent="0.3">
      <c r="A41" s="277"/>
    </row>
  </sheetData>
  <mergeCells count="7">
    <mergeCell ref="A1:G1"/>
    <mergeCell ref="A2:G2"/>
    <mergeCell ref="C3:D3"/>
    <mergeCell ref="E3:F3"/>
    <mergeCell ref="G3:G5"/>
    <mergeCell ref="C5:D5"/>
    <mergeCell ref="E5:F5"/>
  </mergeCells>
  <pageMargins left="0.70866141732283472" right="0.70866141732283472" top="1.3385826771653544" bottom="0.15748031496062992" header="0.31496062992125984" footer="0.31496062992125984"/>
  <pageSetup paperSize="9" orientation="landscape" r:id="rId1"/>
  <headerFooter>
    <oddHeader>&amp;L&amp;"Times New Roman,Normál"&amp;12Pécsely Község Önkormányzata&amp;C&amp;"Times New Roman,Normál"&amp;12 15.b. melléklet
az önkormányzat 2019. évi költségvetési gazdálkodási beszámolójáról szóló
9/2020. (VII. 07.) önkormányzati rendeletéhez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9"/>
  <sheetViews>
    <sheetView view="pageLayout" zoomScaleNormal="100" workbookViewId="0">
      <selection activeCell="D2" sqref="D2"/>
    </sheetView>
  </sheetViews>
  <sheetFormatPr defaultRowHeight="15.6" x14ac:dyDescent="0.3"/>
  <cols>
    <col min="1" max="1" width="8.109375" style="324" customWidth="1"/>
    <col min="2" max="2" width="36.6640625" style="324" customWidth="1"/>
    <col min="3" max="3" width="14.6640625" style="324" bestFit="1" customWidth="1"/>
    <col min="4" max="4" width="15.6640625" style="324" bestFit="1" customWidth="1"/>
    <col min="5" max="5" width="17.5546875" style="324" bestFit="1" customWidth="1"/>
    <col min="6" max="6" width="6.88671875" style="324" customWidth="1"/>
    <col min="7" max="7" width="14.109375" style="324" customWidth="1"/>
    <col min="8" max="8" width="12.5546875" style="324" customWidth="1"/>
    <col min="9" max="9" width="13.6640625" style="324" customWidth="1"/>
    <col min="10" max="256" width="9.109375" style="324"/>
    <col min="257" max="257" width="8.109375" style="324" customWidth="1"/>
    <col min="258" max="258" width="41" style="324" customWidth="1"/>
    <col min="259" max="259" width="32.88671875" style="324" customWidth="1"/>
    <col min="260" max="260" width="17.88671875" style="324" customWidth="1"/>
    <col min="261" max="261" width="23.109375" style="324" customWidth="1"/>
    <col min="262" max="262" width="12.44140625" style="324" customWidth="1"/>
    <col min="263" max="263" width="12.88671875" style="324" customWidth="1"/>
    <col min="264" max="264" width="16.109375" style="324" customWidth="1"/>
    <col min="265" max="265" width="18" style="324" customWidth="1"/>
    <col min="266" max="512" width="9.109375" style="324"/>
    <col min="513" max="513" width="8.109375" style="324" customWidth="1"/>
    <col min="514" max="514" width="41" style="324" customWidth="1"/>
    <col min="515" max="515" width="32.88671875" style="324" customWidth="1"/>
    <col min="516" max="516" width="17.88671875" style="324" customWidth="1"/>
    <col min="517" max="517" width="23.109375" style="324" customWidth="1"/>
    <col min="518" max="518" width="12.44140625" style="324" customWidth="1"/>
    <col min="519" max="519" width="12.88671875" style="324" customWidth="1"/>
    <col min="520" max="520" width="16.109375" style="324" customWidth="1"/>
    <col min="521" max="521" width="18" style="324" customWidth="1"/>
    <col min="522" max="768" width="9.109375" style="324"/>
    <col min="769" max="769" width="8.109375" style="324" customWidth="1"/>
    <col min="770" max="770" width="41" style="324" customWidth="1"/>
    <col min="771" max="771" width="32.88671875" style="324" customWidth="1"/>
    <col min="772" max="772" width="17.88671875" style="324" customWidth="1"/>
    <col min="773" max="773" width="23.109375" style="324" customWidth="1"/>
    <col min="774" max="774" width="12.44140625" style="324" customWidth="1"/>
    <col min="775" max="775" width="12.88671875" style="324" customWidth="1"/>
    <col min="776" max="776" width="16.109375" style="324" customWidth="1"/>
    <col min="777" max="777" width="18" style="324" customWidth="1"/>
    <col min="778" max="1024" width="9.109375" style="324"/>
    <col min="1025" max="1025" width="8.109375" style="324" customWidth="1"/>
    <col min="1026" max="1026" width="41" style="324" customWidth="1"/>
    <col min="1027" max="1027" width="32.88671875" style="324" customWidth="1"/>
    <col min="1028" max="1028" width="17.88671875" style="324" customWidth="1"/>
    <col min="1029" max="1029" width="23.109375" style="324" customWidth="1"/>
    <col min="1030" max="1030" width="12.44140625" style="324" customWidth="1"/>
    <col min="1031" max="1031" width="12.88671875" style="324" customWidth="1"/>
    <col min="1032" max="1032" width="16.109375" style="324" customWidth="1"/>
    <col min="1033" max="1033" width="18" style="324" customWidth="1"/>
    <col min="1034" max="1280" width="9.109375" style="324"/>
    <col min="1281" max="1281" width="8.109375" style="324" customWidth="1"/>
    <col min="1282" max="1282" width="41" style="324" customWidth="1"/>
    <col min="1283" max="1283" width="32.88671875" style="324" customWidth="1"/>
    <col min="1284" max="1284" width="17.88671875" style="324" customWidth="1"/>
    <col min="1285" max="1285" width="23.109375" style="324" customWidth="1"/>
    <col min="1286" max="1286" width="12.44140625" style="324" customWidth="1"/>
    <col min="1287" max="1287" width="12.88671875" style="324" customWidth="1"/>
    <col min="1288" max="1288" width="16.109375" style="324" customWidth="1"/>
    <col min="1289" max="1289" width="18" style="324" customWidth="1"/>
    <col min="1290" max="1536" width="9.109375" style="324"/>
    <col min="1537" max="1537" width="8.109375" style="324" customWidth="1"/>
    <col min="1538" max="1538" width="41" style="324" customWidth="1"/>
    <col min="1539" max="1539" width="32.88671875" style="324" customWidth="1"/>
    <col min="1540" max="1540" width="17.88671875" style="324" customWidth="1"/>
    <col min="1541" max="1541" width="23.109375" style="324" customWidth="1"/>
    <col min="1542" max="1542" width="12.44140625" style="324" customWidth="1"/>
    <col min="1543" max="1543" width="12.88671875" style="324" customWidth="1"/>
    <col min="1544" max="1544" width="16.109375" style="324" customWidth="1"/>
    <col min="1545" max="1545" width="18" style="324" customWidth="1"/>
    <col min="1546" max="1792" width="9.109375" style="324"/>
    <col min="1793" max="1793" width="8.109375" style="324" customWidth="1"/>
    <col min="1794" max="1794" width="41" style="324" customWidth="1"/>
    <col min="1795" max="1795" width="32.88671875" style="324" customWidth="1"/>
    <col min="1796" max="1796" width="17.88671875" style="324" customWidth="1"/>
    <col min="1797" max="1797" width="23.109375" style="324" customWidth="1"/>
    <col min="1798" max="1798" width="12.44140625" style="324" customWidth="1"/>
    <col min="1799" max="1799" width="12.88671875" style="324" customWidth="1"/>
    <col min="1800" max="1800" width="16.109375" style="324" customWidth="1"/>
    <col min="1801" max="1801" width="18" style="324" customWidth="1"/>
    <col min="1802" max="2048" width="9.109375" style="324"/>
    <col min="2049" max="2049" width="8.109375" style="324" customWidth="1"/>
    <col min="2050" max="2050" width="41" style="324" customWidth="1"/>
    <col min="2051" max="2051" width="32.88671875" style="324" customWidth="1"/>
    <col min="2052" max="2052" width="17.88671875" style="324" customWidth="1"/>
    <col min="2053" max="2053" width="23.109375" style="324" customWidth="1"/>
    <col min="2054" max="2054" width="12.44140625" style="324" customWidth="1"/>
    <col min="2055" max="2055" width="12.88671875" style="324" customWidth="1"/>
    <col min="2056" max="2056" width="16.109375" style="324" customWidth="1"/>
    <col min="2057" max="2057" width="18" style="324" customWidth="1"/>
    <col min="2058" max="2304" width="9.109375" style="324"/>
    <col min="2305" max="2305" width="8.109375" style="324" customWidth="1"/>
    <col min="2306" max="2306" width="41" style="324" customWidth="1"/>
    <col min="2307" max="2307" width="32.88671875" style="324" customWidth="1"/>
    <col min="2308" max="2308" width="17.88671875" style="324" customWidth="1"/>
    <col min="2309" max="2309" width="23.109375" style="324" customWidth="1"/>
    <col min="2310" max="2310" width="12.44140625" style="324" customWidth="1"/>
    <col min="2311" max="2311" width="12.88671875" style="324" customWidth="1"/>
    <col min="2312" max="2312" width="16.109375" style="324" customWidth="1"/>
    <col min="2313" max="2313" width="18" style="324" customWidth="1"/>
    <col min="2314" max="2560" width="9.109375" style="324"/>
    <col min="2561" max="2561" width="8.109375" style="324" customWidth="1"/>
    <col min="2562" max="2562" width="41" style="324" customWidth="1"/>
    <col min="2563" max="2563" width="32.88671875" style="324" customWidth="1"/>
    <col min="2564" max="2564" width="17.88671875" style="324" customWidth="1"/>
    <col min="2565" max="2565" width="23.109375" style="324" customWidth="1"/>
    <col min="2566" max="2566" width="12.44140625" style="324" customWidth="1"/>
    <col min="2567" max="2567" width="12.88671875" style="324" customWidth="1"/>
    <col min="2568" max="2568" width="16.109375" style="324" customWidth="1"/>
    <col min="2569" max="2569" width="18" style="324" customWidth="1"/>
    <col min="2570" max="2816" width="9.109375" style="324"/>
    <col min="2817" max="2817" width="8.109375" style="324" customWidth="1"/>
    <col min="2818" max="2818" width="41" style="324" customWidth="1"/>
    <col min="2819" max="2819" width="32.88671875" style="324" customWidth="1"/>
    <col min="2820" max="2820" width="17.88671875" style="324" customWidth="1"/>
    <col min="2821" max="2821" width="23.109375" style="324" customWidth="1"/>
    <col min="2822" max="2822" width="12.44140625" style="324" customWidth="1"/>
    <col min="2823" max="2823" width="12.88671875" style="324" customWidth="1"/>
    <col min="2824" max="2824" width="16.109375" style="324" customWidth="1"/>
    <col min="2825" max="2825" width="18" style="324" customWidth="1"/>
    <col min="2826" max="3072" width="9.109375" style="324"/>
    <col min="3073" max="3073" width="8.109375" style="324" customWidth="1"/>
    <col min="3074" max="3074" width="41" style="324" customWidth="1"/>
    <col min="3075" max="3075" width="32.88671875" style="324" customWidth="1"/>
    <col min="3076" max="3076" width="17.88671875" style="324" customWidth="1"/>
    <col min="3077" max="3077" width="23.109375" style="324" customWidth="1"/>
    <col min="3078" max="3078" width="12.44140625" style="324" customWidth="1"/>
    <col min="3079" max="3079" width="12.88671875" style="324" customWidth="1"/>
    <col min="3080" max="3080" width="16.109375" style="324" customWidth="1"/>
    <col min="3081" max="3081" width="18" style="324" customWidth="1"/>
    <col min="3082" max="3328" width="9.109375" style="324"/>
    <col min="3329" max="3329" width="8.109375" style="324" customWidth="1"/>
    <col min="3330" max="3330" width="41" style="324" customWidth="1"/>
    <col min="3331" max="3331" width="32.88671875" style="324" customWidth="1"/>
    <col min="3332" max="3332" width="17.88671875" style="324" customWidth="1"/>
    <col min="3333" max="3333" width="23.109375" style="324" customWidth="1"/>
    <col min="3334" max="3334" width="12.44140625" style="324" customWidth="1"/>
    <col min="3335" max="3335" width="12.88671875" style="324" customWidth="1"/>
    <col min="3336" max="3336" width="16.109375" style="324" customWidth="1"/>
    <col min="3337" max="3337" width="18" style="324" customWidth="1"/>
    <col min="3338" max="3584" width="9.109375" style="324"/>
    <col min="3585" max="3585" width="8.109375" style="324" customWidth="1"/>
    <col min="3586" max="3586" width="41" style="324" customWidth="1"/>
    <col min="3587" max="3587" width="32.88671875" style="324" customWidth="1"/>
    <col min="3588" max="3588" width="17.88671875" style="324" customWidth="1"/>
    <col min="3589" max="3589" width="23.109375" style="324" customWidth="1"/>
    <col min="3590" max="3590" width="12.44140625" style="324" customWidth="1"/>
    <col min="3591" max="3591" width="12.88671875" style="324" customWidth="1"/>
    <col min="3592" max="3592" width="16.109375" style="324" customWidth="1"/>
    <col min="3593" max="3593" width="18" style="324" customWidth="1"/>
    <col min="3594" max="3840" width="9.109375" style="324"/>
    <col min="3841" max="3841" width="8.109375" style="324" customWidth="1"/>
    <col min="3842" max="3842" width="41" style="324" customWidth="1"/>
    <col min="3843" max="3843" width="32.88671875" style="324" customWidth="1"/>
    <col min="3844" max="3844" width="17.88671875" style="324" customWidth="1"/>
    <col min="3845" max="3845" width="23.109375" style="324" customWidth="1"/>
    <col min="3846" max="3846" width="12.44140625" style="324" customWidth="1"/>
    <col min="3847" max="3847" width="12.88671875" style="324" customWidth="1"/>
    <col min="3848" max="3848" width="16.109375" style="324" customWidth="1"/>
    <col min="3849" max="3849" width="18" style="324" customWidth="1"/>
    <col min="3850" max="4096" width="9.109375" style="324"/>
    <col min="4097" max="4097" width="8.109375" style="324" customWidth="1"/>
    <col min="4098" max="4098" width="41" style="324" customWidth="1"/>
    <col min="4099" max="4099" width="32.88671875" style="324" customWidth="1"/>
    <col min="4100" max="4100" width="17.88671875" style="324" customWidth="1"/>
    <col min="4101" max="4101" width="23.109375" style="324" customWidth="1"/>
    <col min="4102" max="4102" width="12.44140625" style="324" customWidth="1"/>
    <col min="4103" max="4103" width="12.88671875" style="324" customWidth="1"/>
    <col min="4104" max="4104" width="16.109375" style="324" customWidth="1"/>
    <col min="4105" max="4105" width="18" style="324" customWidth="1"/>
    <col min="4106" max="4352" width="9.109375" style="324"/>
    <col min="4353" max="4353" width="8.109375" style="324" customWidth="1"/>
    <col min="4354" max="4354" width="41" style="324" customWidth="1"/>
    <col min="4355" max="4355" width="32.88671875" style="324" customWidth="1"/>
    <col min="4356" max="4356" width="17.88671875" style="324" customWidth="1"/>
    <col min="4357" max="4357" width="23.109375" style="324" customWidth="1"/>
    <col min="4358" max="4358" width="12.44140625" style="324" customWidth="1"/>
    <col min="4359" max="4359" width="12.88671875" style="324" customWidth="1"/>
    <col min="4360" max="4360" width="16.109375" style="324" customWidth="1"/>
    <col min="4361" max="4361" width="18" style="324" customWidth="1"/>
    <col min="4362" max="4608" width="9.109375" style="324"/>
    <col min="4609" max="4609" width="8.109375" style="324" customWidth="1"/>
    <col min="4610" max="4610" width="41" style="324" customWidth="1"/>
    <col min="4611" max="4611" width="32.88671875" style="324" customWidth="1"/>
    <col min="4612" max="4612" width="17.88671875" style="324" customWidth="1"/>
    <col min="4613" max="4613" width="23.109375" style="324" customWidth="1"/>
    <col min="4614" max="4614" width="12.44140625" style="324" customWidth="1"/>
    <col min="4615" max="4615" width="12.88671875" style="324" customWidth="1"/>
    <col min="4616" max="4616" width="16.109375" style="324" customWidth="1"/>
    <col min="4617" max="4617" width="18" style="324" customWidth="1"/>
    <col min="4618" max="4864" width="9.109375" style="324"/>
    <col min="4865" max="4865" width="8.109375" style="324" customWidth="1"/>
    <col min="4866" max="4866" width="41" style="324" customWidth="1"/>
    <col min="4867" max="4867" width="32.88671875" style="324" customWidth="1"/>
    <col min="4868" max="4868" width="17.88671875" style="324" customWidth="1"/>
    <col min="4869" max="4869" width="23.109375" style="324" customWidth="1"/>
    <col min="4870" max="4870" width="12.44140625" style="324" customWidth="1"/>
    <col min="4871" max="4871" width="12.88671875" style="324" customWidth="1"/>
    <col min="4872" max="4872" width="16.109375" style="324" customWidth="1"/>
    <col min="4873" max="4873" width="18" style="324" customWidth="1"/>
    <col min="4874" max="5120" width="9.109375" style="324"/>
    <col min="5121" max="5121" width="8.109375" style="324" customWidth="1"/>
    <col min="5122" max="5122" width="41" style="324" customWidth="1"/>
    <col min="5123" max="5123" width="32.88671875" style="324" customWidth="1"/>
    <col min="5124" max="5124" width="17.88671875" style="324" customWidth="1"/>
    <col min="5125" max="5125" width="23.109375" style="324" customWidth="1"/>
    <col min="5126" max="5126" width="12.44140625" style="324" customWidth="1"/>
    <col min="5127" max="5127" width="12.88671875" style="324" customWidth="1"/>
    <col min="5128" max="5128" width="16.109375" style="324" customWidth="1"/>
    <col min="5129" max="5129" width="18" style="324" customWidth="1"/>
    <col min="5130" max="5376" width="9.109375" style="324"/>
    <col min="5377" max="5377" width="8.109375" style="324" customWidth="1"/>
    <col min="5378" max="5378" width="41" style="324" customWidth="1"/>
    <col min="5379" max="5379" width="32.88671875" style="324" customWidth="1"/>
    <col min="5380" max="5380" width="17.88671875" style="324" customWidth="1"/>
    <col min="5381" max="5381" width="23.109375" style="324" customWidth="1"/>
    <col min="5382" max="5382" width="12.44140625" style="324" customWidth="1"/>
    <col min="5383" max="5383" width="12.88671875" style="324" customWidth="1"/>
    <col min="5384" max="5384" width="16.109375" style="324" customWidth="1"/>
    <col min="5385" max="5385" width="18" style="324" customWidth="1"/>
    <col min="5386" max="5632" width="9.109375" style="324"/>
    <col min="5633" max="5633" width="8.109375" style="324" customWidth="1"/>
    <col min="5634" max="5634" width="41" style="324" customWidth="1"/>
    <col min="5635" max="5635" width="32.88671875" style="324" customWidth="1"/>
    <col min="5636" max="5636" width="17.88671875" style="324" customWidth="1"/>
    <col min="5637" max="5637" width="23.109375" style="324" customWidth="1"/>
    <col min="5638" max="5638" width="12.44140625" style="324" customWidth="1"/>
    <col min="5639" max="5639" width="12.88671875" style="324" customWidth="1"/>
    <col min="5640" max="5640" width="16.109375" style="324" customWidth="1"/>
    <col min="5641" max="5641" width="18" style="324" customWidth="1"/>
    <col min="5642" max="5888" width="9.109375" style="324"/>
    <col min="5889" max="5889" width="8.109375" style="324" customWidth="1"/>
    <col min="5890" max="5890" width="41" style="324" customWidth="1"/>
    <col min="5891" max="5891" width="32.88671875" style="324" customWidth="1"/>
    <col min="5892" max="5892" width="17.88671875" style="324" customWidth="1"/>
    <col min="5893" max="5893" width="23.109375" style="324" customWidth="1"/>
    <col min="5894" max="5894" width="12.44140625" style="324" customWidth="1"/>
    <col min="5895" max="5895" width="12.88671875" style="324" customWidth="1"/>
    <col min="5896" max="5896" width="16.109375" style="324" customWidth="1"/>
    <col min="5897" max="5897" width="18" style="324" customWidth="1"/>
    <col min="5898" max="6144" width="9.109375" style="324"/>
    <col min="6145" max="6145" width="8.109375" style="324" customWidth="1"/>
    <col min="6146" max="6146" width="41" style="324" customWidth="1"/>
    <col min="6147" max="6147" width="32.88671875" style="324" customWidth="1"/>
    <col min="6148" max="6148" width="17.88671875" style="324" customWidth="1"/>
    <col min="6149" max="6149" width="23.109375" style="324" customWidth="1"/>
    <col min="6150" max="6150" width="12.44140625" style="324" customWidth="1"/>
    <col min="6151" max="6151" width="12.88671875" style="324" customWidth="1"/>
    <col min="6152" max="6152" width="16.109375" style="324" customWidth="1"/>
    <col min="6153" max="6153" width="18" style="324" customWidth="1"/>
    <col min="6154" max="6400" width="9.109375" style="324"/>
    <col min="6401" max="6401" width="8.109375" style="324" customWidth="1"/>
    <col min="6402" max="6402" width="41" style="324" customWidth="1"/>
    <col min="6403" max="6403" width="32.88671875" style="324" customWidth="1"/>
    <col min="6404" max="6404" width="17.88671875" style="324" customWidth="1"/>
    <col min="6405" max="6405" width="23.109375" style="324" customWidth="1"/>
    <col min="6406" max="6406" width="12.44140625" style="324" customWidth="1"/>
    <col min="6407" max="6407" width="12.88671875" style="324" customWidth="1"/>
    <col min="6408" max="6408" width="16.109375" style="324" customWidth="1"/>
    <col min="6409" max="6409" width="18" style="324" customWidth="1"/>
    <col min="6410" max="6656" width="9.109375" style="324"/>
    <col min="6657" max="6657" width="8.109375" style="324" customWidth="1"/>
    <col min="6658" max="6658" width="41" style="324" customWidth="1"/>
    <col min="6659" max="6659" width="32.88671875" style="324" customWidth="1"/>
    <col min="6660" max="6660" width="17.88671875" style="324" customWidth="1"/>
    <col min="6661" max="6661" width="23.109375" style="324" customWidth="1"/>
    <col min="6662" max="6662" width="12.44140625" style="324" customWidth="1"/>
    <col min="6663" max="6663" width="12.88671875" style="324" customWidth="1"/>
    <col min="6664" max="6664" width="16.109375" style="324" customWidth="1"/>
    <col min="6665" max="6665" width="18" style="324" customWidth="1"/>
    <col min="6666" max="6912" width="9.109375" style="324"/>
    <col min="6913" max="6913" width="8.109375" style="324" customWidth="1"/>
    <col min="6914" max="6914" width="41" style="324" customWidth="1"/>
    <col min="6915" max="6915" width="32.88671875" style="324" customWidth="1"/>
    <col min="6916" max="6916" width="17.88671875" style="324" customWidth="1"/>
    <col min="6917" max="6917" width="23.109375" style="324" customWidth="1"/>
    <col min="6918" max="6918" width="12.44140625" style="324" customWidth="1"/>
    <col min="6919" max="6919" width="12.88671875" style="324" customWidth="1"/>
    <col min="6920" max="6920" width="16.109375" style="324" customWidth="1"/>
    <col min="6921" max="6921" width="18" style="324" customWidth="1"/>
    <col min="6922" max="7168" width="9.109375" style="324"/>
    <col min="7169" max="7169" width="8.109375" style="324" customWidth="1"/>
    <col min="7170" max="7170" width="41" style="324" customWidth="1"/>
    <col min="7171" max="7171" width="32.88671875" style="324" customWidth="1"/>
    <col min="7172" max="7172" width="17.88671875" style="324" customWidth="1"/>
    <col min="7173" max="7173" width="23.109375" style="324" customWidth="1"/>
    <col min="7174" max="7174" width="12.44140625" style="324" customWidth="1"/>
    <col min="7175" max="7175" width="12.88671875" style="324" customWidth="1"/>
    <col min="7176" max="7176" width="16.109375" style="324" customWidth="1"/>
    <col min="7177" max="7177" width="18" style="324" customWidth="1"/>
    <col min="7178" max="7424" width="9.109375" style="324"/>
    <col min="7425" max="7425" width="8.109375" style="324" customWidth="1"/>
    <col min="7426" max="7426" width="41" style="324" customWidth="1"/>
    <col min="7427" max="7427" width="32.88671875" style="324" customWidth="1"/>
    <col min="7428" max="7428" width="17.88671875" style="324" customWidth="1"/>
    <col min="7429" max="7429" width="23.109375" style="324" customWidth="1"/>
    <col min="7430" max="7430" width="12.44140625" style="324" customWidth="1"/>
    <col min="7431" max="7431" width="12.88671875" style="324" customWidth="1"/>
    <col min="7432" max="7432" width="16.109375" style="324" customWidth="1"/>
    <col min="7433" max="7433" width="18" style="324" customWidth="1"/>
    <col min="7434" max="7680" width="9.109375" style="324"/>
    <col min="7681" max="7681" width="8.109375" style="324" customWidth="1"/>
    <col min="7682" max="7682" width="41" style="324" customWidth="1"/>
    <col min="7683" max="7683" width="32.88671875" style="324" customWidth="1"/>
    <col min="7684" max="7684" width="17.88671875" style="324" customWidth="1"/>
    <col min="7685" max="7685" width="23.109375" style="324" customWidth="1"/>
    <col min="7686" max="7686" width="12.44140625" style="324" customWidth="1"/>
    <col min="7687" max="7687" width="12.88671875" style="324" customWidth="1"/>
    <col min="7688" max="7688" width="16.109375" style="324" customWidth="1"/>
    <col min="7689" max="7689" width="18" style="324" customWidth="1"/>
    <col min="7690" max="7936" width="9.109375" style="324"/>
    <col min="7937" max="7937" width="8.109375" style="324" customWidth="1"/>
    <col min="7938" max="7938" width="41" style="324" customWidth="1"/>
    <col min="7939" max="7939" width="32.88671875" style="324" customWidth="1"/>
    <col min="7940" max="7940" width="17.88671875" style="324" customWidth="1"/>
    <col min="7941" max="7941" width="23.109375" style="324" customWidth="1"/>
    <col min="7942" max="7942" width="12.44140625" style="324" customWidth="1"/>
    <col min="7943" max="7943" width="12.88671875" style="324" customWidth="1"/>
    <col min="7944" max="7944" width="16.109375" style="324" customWidth="1"/>
    <col min="7945" max="7945" width="18" style="324" customWidth="1"/>
    <col min="7946" max="8192" width="9.109375" style="324"/>
    <col min="8193" max="8193" width="8.109375" style="324" customWidth="1"/>
    <col min="8194" max="8194" width="41" style="324" customWidth="1"/>
    <col min="8195" max="8195" width="32.88671875" style="324" customWidth="1"/>
    <col min="8196" max="8196" width="17.88671875" style="324" customWidth="1"/>
    <col min="8197" max="8197" width="23.109375" style="324" customWidth="1"/>
    <col min="8198" max="8198" width="12.44140625" style="324" customWidth="1"/>
    <col min="8199" max="8199" width="12.88671875" style="324" customWidth="1"/>
    <col min="8200" max="8200" width="16.109375" style="324" customWidth="1"/>
    <col min="8201" max="8201" width="18" style="324" customWidth="1"/>
    <col min="8202" max="8448" width="9.109375" style="324"/>
    <col min="8449" max="8449" width="8.109375" style="324" customWidth="1"/>
    <col min="8450" max="8450" width="41" style="324" customWidth="1"/>
    <col min="8451" max="8451" width="32.88671875" style="324" customWidth="1"/>
    <col min="8452" max="8452" width="17.88671875" style="324" customWidth="1"/>
    <col min="8453" max="8453" width="23.109375" style="324" customWidth="1"/>
    <col min="8454" max="8454" width="12.44140625" style="324" customWidth="1"/>
    <col min="8455" max="8455" width="12.88671875" style="324" customWidth="1"/>
    <col min="8456" max="8456" width="16.109375" style="324" customWidth="1"/>
    <col min="8457" max="8457" width="18" style="324" customWidth="1"/>
    <col min="8458" max="8704" width="9.109375" style="324"/>
    <col min="8705" max="8705" width="8.109375" style="324" customWidth="1"/>
    <col min="8706" max="8706" width="41" style="324" customWidth="1"/>
    <col min="8707" max="8707" width="32.88671875" style="324" customWidth="1"/>
    <col min="8708" max="8708" width="17.88671875" style="324" customWidth="1"/>
    <col min="8709" max="8709" width="23.109375" style="324" customWidth="1"/>
    <col min="8710" max="8710" width="12.44140625" style="324" customWidth="1"/>
    <col min="8711" max="8711" width="12.88671875" style="324" customWidth="1"/>
    <col min="8712" max="8712" width="16.109375" style="324" customWidth="1"/>
    <col min="8713" max="8713" width="18" style="324" customWidth="1"/>
    <col min="8714" max="8960" width="9.109375" style="324"/>
    <col min="8961" max="8961" width="8.109375" style="324" customWidth="1"/>
    <col min="8962" max="8962" width="41" style="324" customWidth="1"/>
    <col min="8963" max="8963" width="32.88671875" style="324" customWidth="1"/>
    <col min="8964" max="8964" width="17.88671875" style="324" customWidth="1"/>
    <col min="8965" max="8965" width="23.109375" style="324" customWidth="1"/>
    <col min="8966" max="8966" width="12.44140625" style="324" customWidth="1"/>
    <col min="8967" max="8967" width="12.88671875" style="324" customWidth="1"/>
    <col min="8968" max="8968" width="16.109375" style="324" customWidth="1"/>
    <col min="8969" max="8969" width="18" style="324" customWidth="1"/>
    <col min="8970" max="9216" width="9.109375" style="324"/>
    <col min="9217" max="9217" width="8.109375" style="324" customWidth="1"/>
    <col min="9218" max="9218" width="41" style="324" customWidth="1"/>
    <col min="9219" max="9219" width="32.88671875" style="324" customWidth="1"/>
    <col min="9220" max="9220" width="17.88671875" style="324" customWidth="1"/>
    <col min="9221" max="9221" width="23.109375" style="324" customWidth="1"/>
    <col min="9222" max="9222" width="12.44140625" style="324" customWidth="1"/>
    <col min="9223" max="9223" width="12.88671875" style="324" customWidth="1"/>
    <col min="9224" max="9224" width="16.109375" style="324" customWidth="1"/>
    <col min="9225" max="9225" width="18" style="324" customWidth="1"/>
    <col min="9226" max="9472" width="9.109375" style="324"/>
    <col min="9473" max="9473" width="8.109375" style="324" customWidth="1"/>
    <col min="9474" max="9474" width="41" style="324" customWidth="1"/>
    <col min="9475" max="9475" width="32.88671875" style="324" customWidth="1"/>
    <col min="9476" max="9476" width="17.88671875" style="324" customWidth="1"/>
    <col min="9477" max="9477" width="23.109375" style="324" customWidth="1"/>
    <col min="9478" max="9478" width="12.44140625" style="324" customWidth="1"/>
    <col min="9479" max="9479" width="12.88671875" style="324" customWidth="1"/>
    <col min="9480" max="9480" width="16.109375" style="324" customWidth="1"/>
    <col min="9481" max="9481" width="18" style="324" customWidth="1"/>
    <col min="9482" max="9728" width="9.109375" style="324"/>
    <col min="9729" max="9729" width="8.109375" style="324" customWidth="1"/>
    <col min="9730" max="9730" width="41" style="324" customWidth="1"/>
    <col min="9731" max="9731" width="32.88671875" style="324" customWidth="1"/>
    <col min="9732" max="9732" width="17.88671875" style="324" customWidth="1"/>
    <col min="9733" max="9733" width="23.109375" style="324" customWidth="1"/>
    <col min="9734" max="9734" width="12.44140625" style="324" customWidth="1"/>
    <col min="9735" max="9735" width="12.88671875" style="324" customWidth="1"/>
    <col min="9736" max="9736" width="16.109375" style="324" customWidth="1"/>
    <col min="9737" max="9737" width="18" style="324" customWidth="1"/>
    <col min="9738" max="9984" width="9.109375" style="324"/>
    <col min="9985" max="9985" width="8.109375" style="324" customWidth="1"/>
    <col min="9986" max="9986" width="41" style="324" customWidth="1"/>
    <col min="9987" max="9987" width="32.88671875" style="324" customWidth="1"/>
    <col min="9988" max="9988" width="17.88671875" style="324" customWidth="1"/>
    <col min="9989" max="9989" width="23.109375" style="324" customWidth="1"/>
    <col min="9990" max="9990" width="12.44140625" style="324" customWidth="1"/>
    <col min="9991" max="9991" width="12.88671875" style="324" customWidth="1"/>
    <col min="9992" max="9992" width="16.109375" style="324" customWidth="1"/>
    <col min="9993" max="9993" width="18" style="324" customWidth="1"/>
    <col min="9994" max="10240" width="9.109375" style="324"/>
    <col min="10241" max="10241" width="8.109375" style="324" customWidth="1"/>
    <col min="10242" max="10242" width="41" style="324" customWidth="1"/>
    <col min="10243" max="10243" width="32.88671875" style="324" customWidth="1"/>
    <col min="10244" max="10244" width="17.88671875" style="324" customWidth="1"/>
    <col min="10245" max="10245" width="23.109375" style="324" customWidth="1"/>
    <col min="10246" max="10246" width="12.44140625" style="324" customWidth="1"/>
    <col min="10247" max="10247" width="12.88671875" style="324" customWidth="1"/>
    <col min="10248" max="10248" width="16.109375" style="324" customWidth="1"/>
    <col min="10249" max="10249" width="18" style="324" customWidth="1"/>
    <col min="10250" max="10496" width="9.109375" style="324"/>
    <col min="10497" max="10497" width="8.109375" style="324" customWidth="1"/>
    <col min="10498" max="10498" width="41" style="324" customWidth="1"/>
    <col min="10499" max="10499" width="32.88671875" style="324" customWidth="1"/>
    <col min="10500" max="10500" width="17.88671875" style="324" customWidth="1"/>
    <col min="10501" max="10501" width="23.109375" style="324" customWidth="1"/>
    <col min="10502" max="10502" width="12.44140625" style="324" customWidth="1"/>
    <col min="10503" max="10503" width="12.88671875" style="324" customWidth="1"/>
    <col min="10504" max="10504" width="16.109375" style="324" customWidth="1"/>
    <col min="10505" max="10505" width="18" style="324" customWidth="1"/>
    <col min="10506" max="10752" width="9.109375" style="324"/>
    <col min="10753" max="10753" width="8.109375" style="324" customWidth="1"/>
    <col min="10754" max="10754" width="41" style="324" customWidth="1"/>
    <col min="10755" max="10755" width="32.88671875" style="324" customWidth="1"/>
    <col min="10756" max="10756" width="17.88671875" style="324" customWidth="1"/>
    <col min="10757" max="10757" width="23.109375" style="324" customWidth="1"/>
    <col min="10758" max="10758" width="12.44140625" style="324" customWidth="1"/>
    <col min="10759" max="10759" width="12.88671875" style="324" customWidth="1"/>
    <col min="10760" max="10760" width="16.109375" style="324" customWidth="1"/>
    <col min="10761" max="10761" width="18" style="324" customWidth="1"/>
    <col min="10762" max="11008" width="9.109375" style="324"/>
    <col min="11009" max="11009" width="8.109375" style="324" customWidth="1"/>
    <col min="11010" max="11010" width="41" style="324" customWidth="1"/>
    <col min="11011" max="11011" width="32.88671875" style="324" customWidth="1"/>
    <col min="11012" max="11012" width="17.88671875" style="324" customWidth="1"/>
    <col min="11013" max="11013" width="23.109375" style="324" customWidth="1"/>
    <col min="11014" max="11014" width="12.44140625" style="324" customWidth="1"/>
    <col min="11015" max="11015" width="12.88671875" style="324" customWidth="1"/>
    <col min="11016" max="11016" width="16.109375" style="324" customWidth="1"/>
    <col min="11017" max="11017" width="18" style="324" customWidth="1"/>
    <col min="11018" max="11264" width="9.109375" style="324"/>
    <col min="11265" max="11265" width="8.109375" style="324" customWidth="1"/>
    <col min="11266" max="11266" width="41" style="324" customWidth="1"/>
    <col min="11267" max="11267" width="32.88671875" style="324" customWidth="1"/>
    <col min="11268" max="11268" width="17.88671875" style="324" customWidth="1"/>
    <col min="11269" max="11269" width="23.109375" style="324" customWidth="1"/>
    <col min="11270" max="11270" width="12.44140625" style="324" customWidth="1"/>
    <col min="11271" max="11271" width="12.88671875" style="324" customWidth="1"/>
    <col min="11272" max="11272" width="16.109375" style="324" customWidth="1"/>
    <col min="11273" max="11273" width="18" style="324" customWidth="1"/>
    <col min="11274" max="11520" width="9.109375" style="324"/>
    <col min="11521" max="11521" width="8.109375" style="324" customWidth="1"/>
    <col min="11522" max="11522" width="41" style="324" customWidth="1"/>
    <col min="11523" max="11523" width="32.88671875" style="324" customWidth="1"/>
    <col min="11524" max="11524" width="17.88671875" style="324" customWidth="1"/>
    <col min="11525" max="11525" width="23.109375" style="324" customWidth="1"/>
    <col min="11526" max="11526" width="12.44140625" style="324" customWidth="1"/>
    <col min="11527" max="11527" width="12.88671875" style="324" customWidth="1"/>
    <col min="11528" max="11528" width="16.109375" style="324" customWidth="1"/>
    <col min="11529" max="11529" width="18" style="324" customWidth="1"/>
    <col min="11530" max="11776" width="9.109375" style="324"/>
    <col min="11777" max="11777" width="8.109375" style="324" customWidth="1"/>
    <col min="11778" max="11778" width="41" style="324" customWidth="1"/>
    <col min="11779" max="11779" width="32.88671875" style="324" customWidth="1"/>
    <col min="11780" max="11780" width="17.88671875" style="324" customWidth="1"/>
    <col min="11781" max="11781" width="23.109375" style="324" customWidth="1"/>
    <col min="11782" max="11782" width="12.44140625" style="324" customWidth="1"/>
    <col min="11783" max="11783" width="12.88671875" style="324" customWidth="1"/>
    <col min="11784" max="11784" width="16.109375" style="324" customWidth="1"/>
    <col min="11785" max="11785" width="18" style="324" customWidth="1"/>
    <col min="11786" max="12032" width="9.109375" style="324"/>
    <col min="12033" max="12033" width="8.109375" style="324" customWidth="1"/>
    <col min="12034" max="12034" width="41" style="324" customWidth="1"/>
    <col min="12035" max="12035" width="32.88671875" style="324" customWidth="1"/>
    <col min="12036" max="12036" width="17.88671875" style="324" customWidth="1"/>
    <col min="12037" max="12037" width="23.109375" style="324" customWidth="1"/>
    <col min="12038" max="12038" width="12.44140625" style="324" customWidth="1"/>
    <col min="12039" max="12039" width="12.88671875" style="324" customWidth="1"/>
    <col min="12040" max="12040" width="16.109375" style="324" customWidth="1"/>
    <col min="12041" max="12041" width="18" style="324" customWidth="1"/>
    <col min="12042" max="12288" width="9.109375" style="324"/>
    <col min="12289" max="12289" width="8.109375" style="324" customWidth="1"/>
    <col min="12290" max="12290" width="41" style="324" customWidth="1"/>
    <col min="12291" max="12291" width="32.88671875" style="324" customWidth="1"/>
    <col min="12292" max="12292" width="17.88671875" style="324" customWidth="1"/>
    <col min="12293" max="12293" width="23.109375" style="324" customWidth="1"/>
    <col min="12294" max="12294" width="12.44140625" style="324" customWidth="1"/>
    <col min="12295" max="12295" width="12.88671875" style="324" customWidth="1"/>
    <col min="12296" max="12296" width="16.109375" style="324" customWidth="1"/>
    <col min="12297" max="12297" width="18" style="324" customWidth="1"/>
    <col min="12298" max="12544" width="9.109375" style="324"/>
    <col min="12545" max="12545" width="8.109375" style="324" customWidth="1"/>
    <col min="12546" max="12546" width="41" style="324" customWidth="1"/>
    <col min="12547" max="12547" width="32.88671875" style="324" customWidth="1"/>
    <col min="12548" max="12548" width="17.88671875" style="324" customWidth="1"/>
    <col min="12549" max="12549" width="23.109375" style="324" customWidth="1"/>
    <col min="12550" max="12550" width="12.44140625" style="324" customWidth="1"/>
    <col min="12551" max="12551" width="12.88671875" style="324" customWidth="1"/>
    <col min="12552" max="12552" width="16.109375" style="324" customWidth="1"/>
    <col min="12553" max="12553" width="18" style="324" customWidth="1"/>
    <col min="12554" max="12800" width="9.109375" style="324"/>
    <col min="12801" max="12801" width="8.109375" style="324" customWidth="1"/>
    <col min="12802" max="12802" width="41" style="324" customWidth="1"/>
    <col min="12803" max="12803" width="32.88671875" style="324" customWidth="1"/>
    <col min="12804" max="12804" width="17.88671875" style="324" customWidth="1"/>
    <col min="12805" max="12805" width="23.109375" style="324" customWidth="1"/>
    <col min="12806" max="12806" width="12.44140625" style="324" customWidth="1"/>
    <col min="12807" max="12807" width="12.88671875" style="324" customWidth="1"/>
    <col min="12808" max="12808" width="16.109375" style="324" customWidth="1"/>
    <col min="12809" max="12809" width="18" style="324" customWidth="1"/>
    <col min="12810" max="13056" width="9.109375" style="324"/>
    <col min="13057" max="13057" width="8.109375" style="324" customWidth="1"/>
    <col min="13058" max="13058" width="41" style="324" customWidth="1"/>
    <col min="13059" max="13059" width="32.88671875" style="324" customWidth="1"/>
    <col min="13060" max="13060" width="17.88671875" style="324" customWidth="1"/>
    <col min="13061" max="13061" width="23.109375" style="324" customWidth="1"/>
    <col min="13062" max="13062" width="12.44140625" style="324" customWidth="1"/>
    <col min="13063" max="13063" width="12.88671875" style="324" customWidth="1"/>
    <col min="13064" max="13064" width="16.109375" style="324" customWidth="1"/>
    <col min="13065" max="13065" width="18" style="324" customWidth="1"/>
    <col min="13066" max="13312" width="9.109375" style="324"/>
    <col min="13313" max="13313" width="8.109375" style="324" customWidth="1"/>
    <col min="13314" max="13314" width="41" style="324" customWidth="1"/>
    <col min="13315" max="13315" width="32.88671875" style="324" customWidth="1"/>
    <col min="13316" max="13316" width="17.88671875" style="324" customWidth="1"/>
    <col min="13317" max="13317" width="23.109375" style="324" customWidth="1"/>
    <col min="13318" max="13318" width="12.44140625" style="324" customWidth="1"/>
    <col min="13319" max="13319" width="12.88671875" style="324" customWidth="1"/>
    <col min="13320" max="13320" width="16.109375" style="324" customWidth="1"/>
    <col min="13321" max="13321" width="18" style="324" customWidth="1"/>
    <col min="13322" max="13568" width="9.109375" style="324"/>
    <col min="13569" max="13569" width="8.109375" style="324" customWidth="1"/>
    <col min="13570" max="13570" width="41" style="324" customWidth="1"/>
    <col min="13571" max="13571" width="32.88671875" style="324" customWidth="1"/>
    <col min="13572" max="13572" width="17.88671875" style="324" customWidth="1"/>
    <col min="13573" max="13573" width="23.109375" style="324" customWidth="1"/>
    <col min="13574" max="13574" width="12.44140625" style="324" customWidth="1"/>
    <col min="13575" max="13575" width="12.88671875" style="324" customWidth="1"/>
    <col min="13576" max="13576" width="16.109375" style="324" customWidth="1"/>
    <col min="13577" max="13577" width="18" style="324" customWidth="1"/>
    <col min="13578" max="13824" width="9.109375" style="324"/>
    <col min="13825" max="13825" width="8.109375" style="324" customWidth="1"/>
    <col min="13826" max="13826" width="41" style="324" customWidth="1"/>
    <col min="13827" max="13827" width="32.88671875" style="324" customWidth="1"/>
    <col min="13828" max="13828" width="17.88671875" style="324" customWidth="1"/>
    <col min="13829" max="13829" width="23.109375" style="324" customWidth="1"/>
    <col min="13830" max="13830" width="12.44140625" style="324" customWidth="1"/>
    <col min="13831" max="13831" width="12.88671875" style="324" customWidth="1"/>
    <col min="13832" max="13832" width="16.109375" style="324" customWidth="1"/>
    <col min="13833" max="13833" width="18" style="324" customWidth="1"/>
    <col min="13834" max="14080" width="9.109375" style="324"/>
    <col min="14081" max="14081" width="8.109375" style="324" customWidth="1"/>
    <col min="14082" max="14082" width="41" style="324" customWidth="1"/>
    <col min="14083" max="14083" width="32.88671875" style="324" customWidth="1"/>
    <col min="14084" max="14084" width="17.88671875" style="324" customWidth="1"/>
    <col min="14085" max="14085" width="23.109375" style="324" customWidth="1"/>
    <col min="14086" max="14086" width="12.44140625" style="324" customWidth="1"/>
    <col min="14087" max="14087" width="12.88671875" style="324" customWidth="1"/>
    <col min="14088" max="14088" width="16.109375" style="324" customWidth="1"/>
    <col min="14089" max="14089" width="18" style="324" customWidth="1"/>
    <col min="14090" max="14336" width="9.109375" style="324"/>
    <col min="14337" max="14337" width="8.109375" style="324" customWidth="1"/>
    <col min="14338" max="14338" width="41" style="324" customWidth="1"/>
    <col min="14339" max="14339" width="32.88671875" style="324" customWidth="1"/>
    <col min="14340" max="14340" width="17.88671875" style="324" customWidth="1"/>
    <col min="14341" max="14341" width="23.109375" style="324" customWidth="1"/>
    <col min="14342" max="14342" width="12.44140625" style="324" customWidth="1"/>
    <col min="14343" max="14343" width="12.88671875" style="324" customWidth="1"/>
    <col min="14344" max="14344" width="16.109375" style="324" customWidth="1"/>
    <col min="14345" max="14345" width="18" style="324" customWidth="1"/>
    <col min="14346" max="14592" width="9.109375" style="324"/>
    <col min="14593" max="14593" width="8.109375" style="324" customWidth="1"/>
    <col min="14594" max="14594" width="41" style="324" customWidth="1"/>
    <col min="14595" max="14595" width="32.88671875" style="324" customWidth="1"/>
    <col min="14596" max="14596" width="17.88671875" style="324" customWidth="1"/>
    <col min="14597" max="14597" width="23.109375" style="324" customWidth="1"/>
    <col min="14598" max="14598" width="12.44140625" style="324" customWidth="1"/>
    <col min="14599" max="14599" width="12.88671875" style="324" customWidth="1"/>
    <col min="14600" max="14600" width="16.109375" style="324" customWidth="1"/>
    <col min="14601" max="14601" width="18" style="324" customWidth="1"/>
    <col min="14602" max="14848" width="9.109375" style="324"/>
    <col min="14849" max="14849" width="8.109375" style="324" customWidth="1"/>
    <col min="14850" max="14850" width="41" style="324" customWidth="1"/>
    <col min="14851" max="14851" width="32.88671875" style="324" customWidth="1"/>
    <col min="14852" max="14852" width="17.88671875" style="324" customWidth="1"/>
    <col min="14853" max="14853" width="23.109375" style="324" customWidth="1"/>
    <col min="14854" max="14854" width="12.44140625" style="324" customWidth="1"/>
    <col min="14855" max="14855" width="12.88671875" style="324" customWidth="1"/>
    <col min="14856" max="14856" width="16.109375" style="324" customWidth="1"/>
    <col min="14857" max="14857" width="18" style="324" customWidth="1"/>
    <col min="14858" max="15104" width="9.109375" style="324"/>
    <col min="15105" max="15105" width="8.109375" style="324" customWidth="1"/>
    <col min="15106" max="15106" width="41" style="324" customWidth="1"/>
    <col min="15107" max="15107" width="32.88671875" style="324" customWidth="1"/>
    <col min="15108" max="15108" width="17.88671875" style="324" customWidth="1"/>
    <col min="15109" max="15109" width="23.109375" style="324" customWidth="1"/>
    <col min="15110" max="15110" width="12.44140625" style="324" customWidth="1"/>
    <col min="15111" max="15111" width="12.88671875" style="324" customWidth="1"/>
    <col min="15112" max="15112" width="16.109375" style="324" customWidth="1"/>
    <col min="15113" max="15113" width="18" style="324" customWidth="1"/>
    <col min="15114" max="15360" width="9.109375" style="324"/>
    <col min="15361" max="15361" width="8.109375" style="324" customWidth="1"/>
    <col min="15362" max="15362" width="41" style="324" customWidth="1"/>
    <col min="15363" max="15363" width="32.88671875" style="324" customWidth="1"/>
    <col min="15364" max="15364" width="17.88671875" style="324" customWidth="1"/>
    <col min="15365" max="15365" width="23.109375" style="324" customWidth="1"/>
    <col min="15366" max="15366" width="12.44140625" style="324" customWidth="1"/>
    <col min="15367" max="15367" width="12.88671875" style="324" customWidth="1"/>
    <col min="15368" max="15368" width="16.109375" style="324" customWidth="1"/>
    <col min="15369" max="15369" width="18" style="324" customWidth="1"/>
    <col min="15370" max="15616" width="9.109375" style="324"/>
    <col min="15617" max="15617" width="8.109375" style="324" customWidth="1"/>
    <col min="15618" max="15618" width="41" style="324" customWidth="1"/>
    <col min="15619" max="15619" width="32.88671875" style="324" customWidth="1"/>
    <col min="15620" max="15620" width="17.88671875" style="324" customWidth="1"/>
    <col min="15621" max="15621" width="23.109375" style="324" customWidth="1"/>
    <col min="15622" max="15622" width="12.44140625" style="324" customWidth="1"/>
    <col min="15623" max="15623" width="12.88671875" style="324" customWidth="1"/>
    <col min="15624" max="15624" width="16.109375" style="324" customWidth="1"/>
    <col min="15625" max="15625" width="18" style="324" customWidth="1"/>
    <col min="15626" max="15872" width="9.109375" style="324"/>
    <col min="15873" max="15873" width="8.109375" style="324" customWidth="1"/>
    <col min="15874" max="15874" width="41" style="324" customWidth="1"/>
    <col min="15875" max="15875" width="32.88671875" style="324" customWidth="1"/>
    <col min="15876" max="15876" width="17.88671875" style="324" customWidth="1"/>
    <col min="15877" max="15877" width="23.109375" style="324" customWidth="1"/>
    <col min="15878" max="15878" width="12.44140625" style="324" customWidth="1"/>
    <col min="15879" max="15879" width="12.88671875" style="324" customWidth="1"/>
    <col min="15880" max="15880" width="16.109375" style="324" customWidth="1"/>
    <col min="15881" max="15881" width="18" style="324" customWidth="1"/>
    <col min="15882" max="16128" width="9.109375" style="324"/>
    <col min="16129" max="16129" width="8.109375" style="324" customWidth="1"/>
    <col min="16130" max="16130" width="41" style="324" customWidth="1"/>
    <col min="16131" max="16131" width="32.88671875" style="324" customWidth="1"/>
    <col min="16132" max="16132" width="17.88671875" style="324" customWidth="1"/>
    <col min="16133" max="16133" width="23.109375" style="324" customWidth="1"/>
    <col min="16134" max="16134" width="12.44140625" style="324" customWidth="1"/>
    <col min="16135" max="16135" width="12.88671875" style="324" customWidth="1"/>
    <col min="16136" max="16136" width="16.109375" style="324" customWidth="1"/>
    <col min="16137" max="16137" width="18" style="324" customWidth="1"/>
    <col min="16138" max="16384" width="9.109375" style="324"/>
  </cols>
  <sheetData>
    <row r="1" spans="1:9" x14ac:dyDescent="0.3">
      <c r="A1" s="530" t="s">
        <v>572</v>
      </c>
      <c r="B1" s="566"/>
      <c r="C1" s="566"/>
      <c r="D1" s="566"/>
      <c r="E1" s="566"/>
      <c r="F1" s="566"/>
      <c r="G1" s="566"/>
      <c r="H1" s="566"/>
      <c r="I1" s="566"/>
    </row>
    <row r="2" spans="1:9" s="326" customFormat="1" ht="86.25" customHeight="1" x14ac:dyDescent="0.3">
      <c r="A2" s="325" t="s">
        <v>573</v>
      </c>
      <c r="B2" s="325" t="s">
        <v>70</v>
      </c>
      <c r="C2" s="325" t="s">
        <v>574</v>
      </c>
      <c r="D2" s="325" t="s">
        <v>575</v>
      </c>
      <c r="E2" s="325" t="s">
        <v>576</v>
      </c>
      <c r="F2" s="325" t="s">
        <v>577</v>
      </c>
      <c r="G2" s="325" t="s">
        <v>578</v>
      </c>
      <c r="H2" s="325" t="s">
        <v>579</v>
      </c>
      <c r="I2" s="325" t="s">
        <v>580</v>
      </c>
    </row>
    <row r="3" spans="1:9" x14ac:dyDescent="0.3">
      <c r="A3" s="327">
        <v>1</v>
      </c>
      <c r="B3" s="327">
        <v>2</v>
      </c>
      <c r="C3" s="327">
        <v>3</v>
      </c>
      <c r="D3" s="327">
        <v>4</v>
      </c>
      <c r="E3" s="327">
        <v>5</v>
      </c>
      <c r="F3" s="327">
        <v>6</v>
      </c>
      <c r="G3" s="327">
        <v>7</v>
      </c>
      <c r="H3" s="327">
        <v>8</v>
      </c>
      <c r="I3" s="327">
        <v>9</v>
      </c>
    </row>
    <row r="4" spans="1:9" ht="31.2" x14ac:dyDescent="0.3">
      <c r="A4" s="325" t="s">
        <v>581</v>
      </c>
      <c r="B4" s="328" t="s">
        <v>582</v>
      </c>
      <c r="C4" s="329">
        <v>12813365</v>
      </c>
      <c r="D4" s="329">
        <v>527272190</v>
      </c>
      <c r="E4" s="329">
        <v>43895135</v>
      </c>
      <c r="F4" s="329">
        <v>0</v>
      </c>
      <c r="G4" s="329">
        <v>4837400</v>
      </c>
      <c r="H4" s="329">
        <v>0</v>
      </c>
      <c r="I4" s="329">
        <v>588818090</v>
      </c>
    </row>
    <row r="5" spans="1:9" ht="31.2" x14ac:dyDescent="0.3">
      <c r="A5" s="354" t="s">
        <v>583</v>
      </c>
      <c r="B5" s="330" t="s">
        <v>584</v>
      </c>
      <c r="C5" s="331">
        <v>2760000</v>
      </c>
      <c r="D5" s="331">
        <v>0</v>
      </c>
      <c r="E5" s="331">
        <v>0</v>
      </c>
      <c r="F5" s="331">
        <v>0</v>
      </c>
      <c r="G5" s="331">
        <v>3282335</v>
      </c>
      <c r="H5" s="331">
        <v>0</v>
      </c>
      <c r="I5" s="331">
        <f>G5+C5</f>
        <v>6042335</v>
      </c>
    </row>
    <row r="6" spans="1:9" x14ac:dyDescent="0.3">
      <c r="A6" s="503" t="s">
        <v>629</v>
      </c>
      <c r="B6" s="330" t="s">
        <v>895</v>
      </c>
      <c r="C6" s="331">
        <v>0</v>
      </c>
      <c r="D6" s="331">
        <v>0</v>
      </c>
      <c r="E6" s="331">
        <v>0</v>
      </c>
      <c r="F6" s="331">
        <v>0</v>
      </c>
      <c r="G6" s="331">
        <v>6700000</v>
      </c>
      <c r="H6" s="331">
        <v>0</v>
      </c>
      <c r="I6" s="331">
        <f>G6+C6</f>
        <v>6700000</v>
      </c>
    </row>
    <row r="7" spans="1:9" ht="31.2" x14ac:dyDescent="0.3">
      <c r="A7" s="327" t="s">
        <v>585</v>
      </c>
      <c r="B7" s="330" t="s">
        <v>586</v>
      </c>
      <c r="C7" s="331">
        <v>0</v>
      </c>
      <c r="D7" s="331">
        <v>0</v>
      </c>
      <c r="E7" s="331">
        <v>3282335</v>
      </c>
      <c r="F7" s="331">
        <v>0</v>
      </c>
      <c r="G7" s="331">
        <v>0</v>
      </c>
      <c r="H7" s="331">
        <v>0</v>
      </c>
      <c r="I7" s="331">
        <f>D7+E7</f>
        <v>3282335</v>
      </c>
    </row>
    <row r="8" spans="1:9" x14ac:dyDescent="0.3">
      <c r="A8" s="355" t="s">
        <v>587</v>
      </c>
      <c r="B8" s="330" t="s">
        <v>894</v>
      </c>
      <c r="C8" s="331">
        <v>0</v>
      </c>
      <c r="D8" s="331">
        <v>31000</v>
      </c>
      <c r="E8" s="331">
        <v>0</v>
      </c>
      <c r="F8" s="331">
        <v>0</v>
      </c>
      <c r="G8" s="331">
        <v>0</v>
      </c>
      <c r="H8" s="331">
        <v>0</v>
      </c>
      <c r="I8" s="331">
        <f>D8</f>
        <v>31000</v>
      </c>
    </row>
    <row r="9" spans="1:9" x14ac:dyDescent="0.3">
      <c r="A9" s="325" t="s">
        <v>588</v>
      </c>
      <c r="B9" s="328" t="s">
        <v>589</v>
      </c>
      <c r="C9" s="329">
        <f>SUM(C5:C7)</f>
        <v>2760000</v>
      </c>
      <c r="D9" s="329">
        <f>D8</f>
        <v>31000</v>
      </c>
      <c r="E9" s="329">
        <f>SUM(E5:E7)</f>
        <v>3282335</v>
      </c>
      <c r="F9" s="329">
        <f>SUM(F7:F7)</f>
        <v>0</v>
      </c>
      <c r="G9" s="329">
        <f>SUM(G5:G7)</f>
        <v>9982335</v>
      </c>
      <c r="H9" s="329">
        <f>SUM(H7:H7)</f>
        <v>0</v>
      </c>
      <c r="I9" s="329">
        <f>SUM(I5:I8)</f>
        <v>16055670</v>
      </c>
    </row>
    <row r="10" spans="1:9" x14ac:dyDescent="0.3">
      <c r="A10" s="355" t="s">
        <v>761</v>
      </c>
      <c r="B10" s="330" t="s">
        <v>807</v>
      </c>
      <c r="C10" s="331">
        <v>0</v>
      </c>
      <c r="D10" s="331">
        <v>1937000</v>
      </c>
      <c r="E10" s="331">
        <v>0</v>
      </c>
      <c r="F10" s="331"/>
      <c r="G10" s="331"/>
      <c r="H10" s="331"/>
      <c r="I10" s="331">
        <f>D10+E10</f>
        <v>1937000</v>
      </c>
    </row>
    <row r="11" spans="1:9" x14ac:dyDescent="0.3">
      <c r="A11" s="327">
        <v>13</v>
      </c>
      <c r="B11" s="330" t="s">
        <v>590</v>
      </c>
      <c r="C11" s="331">
        <v>0</v>
      </c>
      <c r="D11" s="331">
        <v>0</v>
      </c>
      <c r="E11" s="331">
        <v>238705</v>
      </c>
      <c r="F11" s="331">
        <v>0</v>
      </c>
      <c r="G11" s="331">
        <v>3282335</v>
      </c>
      <c r="H11" s="331">
        <v>0</v>
      </c>
      <c r="I11" s="331">
        <f>G11+E11</f>
        <v>3521040</v>
      </c>
    </row>
    <row r="12" spans="1:9" x14ac:dyDescent="0.3">
      <c r="A12" s="325" t="s">
        <v>591</v>
      </c>
      <c r="B12" s="328" t="s">
        <v>592</v>
      </c>
      <c r="C12" s="329">
        <v>0</v>
      </c>
      <c r="D12" s="329">
        <f>SUM(D10:D11)</f>
        <v>1937000</v>
      </c>
      <c r="E12" s="329">
        <f>SUM(E10:E11)</f>
        <v>238705</v>
      </c>
      <c r="F12" s="329">
        <v>0</v>
      </c>
      <c r="G12" s="329">
        <f>SUM(G11)</f>
        <v>3282335</v>
      </c>
      <c r="H12" s="329">
        <f t="shared" ref="H12" si="0">SUM(H11)</f>
        <v>0</v>
      </c>
      <c r="I12" s="329">
        <f>I10+I11</f>
        <v>5458040</v>
      </c>
    </row>
    <row r="13" spans="1:9" x14ac:dyDescent="0.3">
      <c r="A13" s="325" t="s">
        <v>593</v>
      </c>
      <c r="B13" s="328" t="s">
        <v>594</v>
      </c>
      <c r="C13" s="329">
        <f t="shared" ref="C13:I13" si="1">C4+C9-C12</f>
        <v>15573365</v>
      </c>
      <c r="D13" s="329">
        <f t="shared" si="1"/>
        <v>525366190</v>
      </c>
      <c r="E13" s="329">
        <f t="shared" si="1"/>
        <v>46938765</v>
      </c>
      <c r="F13" s="329">
        <f t="shared" si="1"/>
        <v>0</v>
      </c>
      <c r="G13" s="329">
        <f t="shared" si="1"/>
        <v>11537400</v>
      </c>
      <c r="H13" s="329">
        <f t="shared" si="1"/>
        <v>0</v>
      </c>
      <c r="I13" s="329">
        <f t="shared" si="1"/>
        <v>599415720</v>
      </c>
    </row>
    <row r="14" spans="1:9" ht="31.2" x14ac:dyDescent="0.3">
      <c r="A14" s="325" t="s">
        <v>595</v>
      </c>
      <c r="B14" s="328" t="s">
        <v>596</v>
      </c>
      <c r="C14" s="329">
        <v>12348838</v>
      </c>
      <c r="D14" s="329">
        <v>184714345</v>
      </c>
      <c r="E14" s="329">
        <v>39289241</v>
      </c>
      <c r="F14" s="329">
        <v>0</v>
      </c>
      <c r="G14" s="329">
        <v>0</v>
      </c>
      <c r="H14" s="329">
        <v>0</v>
      </c>
      <c r="I14" s="329">
        <f>C14+D14+E14</f>
        <v>236352424</v>
      </c>
    </row>
    <row r="15" spans="1:9" ht="31.2" x14ac:dyDescent="0.3">
      <c r="A15" s="327" t="s">
        <v>597</v>
      </c>
      <c r="B15" s="330" t="s">
        <v>598</v>
      </c>
      <c r="C15" s="331">
        <v>247500</v>
      </c>
      <c r="D15" s="331">
        <v>12740110</v>
      </c>
      <c r="E15" s="331">
        <v>3458714</v>
      </c>
      <c r="F15" s="331">
        <v>0</v>
      </c>
      <c r="G15" s="331">
        <v>0</v>
      </c>
      <c r="H15" s="331">
        <v>0</v>
      </c>
      <c r="I15" s="331">
        <f>C15+D15+E15</f>
        <v>16446324</v>
      </c>
    </row>
    <row r="16" spans="1:9" ht="31.2" x14ac:dyDescent="0.3">
      <c r="A16" s="325" t="s">
        <v>599</v>
      </c>
      <c r="B16" s="328" t="s">
        <v>600</v>
      </c>
      <c r="C16" s="329">
        <f>C14+C15</f>
        <v>12596338</v>
      </c>
      <c r="D16" s="329">
        <f>D14+D15</f>
        <v>197454455</v>
      </c>
      <c r="E16" s="329">
        <f>E14+E15</f>
        <v>42747955</v>
      </c>
      <c r="F16" s="329">
        <f t="shared" ref="F16:I16" si="2">F14+F15</f>
        <v>0</v>
      </c>
      <c r="G16" s="329">
        <f t="shared" si="2"/>
        <v>0</v>
      </c>
      <c r="H16" s="329">
        <f t="shared" si="2"/>
        <v>0</v>
      </c>
      <c r="I16" s="329">
        <f t="shared" si="2"/>
        <v>252798748</v>
      </c>
    </row>
    <row r="17" spans="1:9" x14ac:dyDescent="0.3">
      <c r="A17" s="325" t="s">
        <v>601</v>
      </c>
      <c r="B17" s="328" t="s">
        <v>602</v>
      </c>
      <c r="C17" s="329">
        <f>C16</f>
        <v>12596338</v>
      </c>
      <c r="D17" s="329">
        <f>D16</f>
        <v>197454455</v>
      </c>
      <c r="E17" s="329">
        <f t="shared" ref="E17:I17" si="3">E16</f>
        <v>42747955</v>
      </c>
      <c r="F17" s="329">
        <f t="shared" si="3"/>
        <v>0</v>
      </c>
      <c r="G17" s="329">
        <f t="shared" si="3"/>
        <v>0</v>
      </c>
      <c r="H17" s="329">
        <f t="shared" si="3"/>
        <v>0</v>
      </c>
      <c r="I17" s="329">
        <f t="shared" si="3"/>
        <v>252798748</v>
      </c>
    </row>
    <row r="18" spans="1:9" x14ac:dyDescent="0.3">
      <c r="A18" s="325" t="s">
        <v>603</v>
      </c>
      <c r="B18" s="328" t="s">
        <v>604</v>
      </c>
      <c r="C18" s="329">
        <f>C13-C17</f>
        <v>2977027</v>
      </c>
      <c r="D18" s="329">
        <f>D13-D17</f>
        <v>327911735</v>
      </c>
      <c r="E18" s="329">
        <f t="shared" ref="E18:I18" si="4">E13-E17</f>
        <v>4190810</v>
      </c>
      <c r="F18" s="329">
        <f t="shared" si="4"/>
        <v>0</v>
      </c>
      <c r="G18" s="329">
        <f t="shared" si="4"/>
        <v>11537400</v>
      </c>
      <c r="H18" s="329">
        <f t="shared" si="4"/>
        <v>0</v>
      </c>
      <c r="I18" s="329">
        <f t="shared" si="4"/>
        <v>346616972</v>
      </c>
    </row>
    <row r="19" spans="1:9" ht="31.2" x14ac:dyDescent="0.3">
      <c r="A19" s="327" t="s">
        <v>605</v>
      </c>
      <c r="B19" s="330" t="s">
        <v>606</v>
      </c>
      <c r="C19" s="331">
        <v>12036865</v>
      </c>
      <c r="D19" s="331">
        <v>1713970</v>
      </c>
      <c r="E19" s="331">
        <v>25023027</v>
      </c>
      <c r="F19" s="331">
        <v>0</v>
      </c>
      <c r="G19" s="331">
        <v>0</v>
      </c>
      <c r="H19" s="331">
        <v>0</v>
      </c>
      <c r="I19" s="331">
        <f>C19+D19+E19</f>
        <v>38773862</v>
      </c>
    </row>
  </sheetData>
  <mergeCells count="1">
    <mergeCell ref="A1:I1"/>
  </mergeCells>
  <printOptions horizontalCentered="1"/>
  <pageMargins left="0.11811023622047245" right="0.11811023622047245" top="1.1417322834645669" bottom="0.74803149606299213" header="0.31496062992125984" footer="0.31496062992125984"/>
  <pageSetup paperSize="9" scale="98" orientation="landscape" r:id="rId1"/>
  <headerFooter>
    <oddHeader>&amp;L&amp;"Times New Roman,Normál"&amp;12Pécsely Község 
Önkormányzata &amp;C&amp;"Times New Roman,Normál"&amp;12 16. melléklet
az önkormányzat 2019. évi költségvetési gazdálkodási beszámolójáról szóló
9/2020. (VII. 07.) önkormányzati rendeletéhez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</sheetPr>
  <dimension ref="A1:D50"/>
  <sheetViews>
    <sheetView view="pageLayout" zoomScaleNormal="100" workbookViewId="0">
      <selection activeCell="A2" sqref="A2:D2"/>
    </sheetView>
  </sheetViews>
  <sheetFormatPr defaultRowHeight="15.6" x14ac:dyDescent="0.3"/>
  <cols>
    <col min="1" max="1" width="40.109375" style="332" customWidth="1"/>
    <col min="2" max="2" width="32.109375" style="332" bestFit="1" customWidth="1"/>
    <col min="3" max="3" width="18.33203125" style="332" customWidth="1"/>
    <col min="4" max="4" width="18.33203125" style="332" bestFit="1" customWidth="1"/>
    <col min="5" max="256" width="9.109375" style="332"/>
    <col min="257" max="257" width="43.88671875" style="332" customWidth="1"/>
    <col min="258" max="258" width="33.33203125" style="332" customWidth="1"/>
    <col min="259" max="259" width="16" style="332" customWidth="1"/>
    <col min="260" max="512" width="9.109375" style="332"/>
    <col min="513" max="513" width="43.88671875" style="332" customWidth="1"/>
    <col min="514" max="514" width="33.33203125" style="332" customWidth="1"/>
    <col min="515" max="515" width="16" style="332" customWidth="1"/>
    <col min="516" max="768" width="9.109375" style="332"/>
    <col min="769" max="769" width="43.88671875" style="332" customWidth="1"/>
    <col min="770" max="770" width="33.33203125" style="332" customWidth="1"/>
    <col min="771" max="771" width="16" style="332" customWidth="1"/>
    <col min="772" max="1024" width="9.109375" style="332"/>
    <col min="1025" max="1025" width="43.88671875" style="332" customWidth="1"/>
    <col min="1026" max="1026" width="33.33203125" style="332" customWidth="1"/>
    <col min="1027" max="1027" width="16" style="332" customWidth="1"/>
    <col min="1028" max="1280" width="9.109375" style="332"/>
    <col min="1281" max="1281" width="43.88671875" style="332" customWidth="1"/>
    <col min="1282" max="1282" width="33.33203125" style="332" customWidth="1"/>
    <col min="1283" max="1283" width="16" style="332" customWidth="1"/>
    <col min="1284" max="1536" width="9.109375" style="332"/>
    <col min="1537" max="1537" width="43.88671875" style="332" customWidth="1"/>
    <col min="1538" max="1538" width="33.33203125" style="332" customWidth="1"/>
    <col min="1539" max="1539" width="16" style="332" customWidth="1"/>
    <col min="1540" max="1792" width="9.109375" style="332"/>
    <col min="1793" max="1793" width="43.88671875" style="332" customWidth="1"/>
    <col min="1794" max="1794" width="33.33203125" style="332" customWidth="1"/>
    <col min="1795" max="1795" width="16" style="332" customWidth="1"/>
    <col min="1796" max="2048" width="9.109375" style="332"/>
    <col min="2049" max="2049" width="43.88671875" style="332" customWidth="1"/>
    <col min="2050" max="2050" width="33.33203125" style="332" customWidth="1"/>
    <col min="2051" max="2051" width="16" style="332" customWidth="1"/>
    <col min="2052" max="2304" width="9.109375" style="332"/>
    <col min="2305" max="2305" width="43.88671875" style="332" customWidth="1"/>
    <col min="2306" max="2306" width="33.33203125" style="332" customWidth="1"/>
    <col min="2307" max="2307" width="16" style="332" customWidth="1"/>
    <col min="2308" max="2560" width="9.109375" style="332"/>
    <col min="2561" max="2561" width="43.88671875" style="332" customWidth="1"/>
    <col min="2562" max="2562" width="33.33203125" style="332" customWidth="1"/>
    <col min="2563" max="2563" width="16" style="332" customWidth="1"/>
    <col min="2564" max="2816" width="9.109375" style="332"/>
    <col min="2817" max="2817" width="43.88671875" style="332" customWidth="1"/>
    <col min="2818" max="2818" width="33.33203125" style="332" customWidth="1"/>
    <col min="2819" max="2819" width="16" style="332" customWidth="1"/>
    <col min="2820" max="3072" width="9.109375" style="332"/>
    <col min="3073" max="3073" width="43.88671875" style="332" customWidth="1"/>
    <col min="3074" max="3074" width="33.33203125" style="332" customWidth="1"/>
    <col min="3075" max="3075" width="16" style="332" customWidth="1"/>
    <col min="3076" max="3328" width="9.109375" style="332"/>
    <col min="3329" max="3329" width="43.88671875" style="332" customWidth="1"/>
    <col min="3330" max="3330" width="33.33203125" style="332" customWidth="1"/>
    <col min="3331" max="3331" width="16" style="332" customWidth="1"/>
    <col min="3332" max="3584" width="9.109375" style="332"/>
    <col min="3585" max="3585" width="43.88671875" style="332" customWidth="1"/>
    <col min="3586" max="3586" width="33.33203125" style="332" customWidth="1"/>
    <col min="3587" max="3587" width="16" style="332" customWidth="1"/>
    <col min="3588" max="3840" width="9.109375" style="332"/>
    <col min="3841" max="3841" width="43.88671875" style="332" customWidth="1"/>
    <col min="3842" max="3842" width="33.33203125" style="332" customWidth="1"/>
    <col min="3843" max="3843" width="16" style="332" customWidth="1"/>
    <col min="3844" max="4096" width="9.109375" style="332"/>
    <col min="4097" max="4097" width="43.88671875" style="332" customWidth="1"/>
    <col min="4098" max="4098" width="33.33203125" style="332" customWidth="1"/>
    <col min="4099" max="4099" width="16" style="332" customWidth="1"/>
    <col min="4100" max="4352" width="9.109375" style="332"/>
    <col min="4353" max="4353" width="43.88671875" style="332" customWidth="1"/>
    <col min="4354" max="4354" width="33.33203125" style="332" customWidth="1"/>
    <col min="4355" max="4355" width="16" style="332" customWidth="1"/>
    <col min="4356" max="4608" width="9.109375" style="332"/>
    <col min="4609" max="4609" width="43.88671875" style="332" customWidth="1"/>
    <col min="4610" max="4610" width="33.33203125" style="332" customWidth="1"/>
    <col min="4611" max="4611" width="16" style="332" customWidth="1"/>
    <col min="4612" max="4864" width="9.109375" style="332"/>
    <col min="4865" max="4865" width="43.88671875" style="332" customWidth="1"/>
    <col min="4866" max="4866" width="33.33203125" style="332" customWidth="1"/>
    <col min="4867" max="4867" width="16" style="332" customWidth="1"/>
    <col min="4868" max="5120" width="9.109375" style="332"/>
    <col min="5121" max="5121" width="43.88671875" style="332" customWidth="1"/>
    <col min="5122" max="5122" width="33.33203125" style="332" customWidth="1"/>
    <col min="5123" max="5123" width="16" style="332" customWidth="1"/>
    <col min="5124" max="5376" width="9.109375" style="332"/>
    <col min="5377" max="5377" width="43.88671875" style="332" customWidth="1"/>
    <col min="5378" max="5378" width="33.33203125" style="332" customWidth="1"/>
    <col min="5379" max="5379" width="16" style="332" customWidth="1"/>
    <col min="5380" max="5632" width="9.109375" style="332"/>
    <col min="5633" max="5633" width="43.88671875" style="332" customWidth="1"/>
    <col min="5634" max="5634" width="33.33203125" style="332" customWidth="1"/>
    <col min="5635" max="5635" width="16" style="332" customWidth="1"/>
    <col min="5636" max="5888" width="9.109375" style="332"/>
    <col min="5889" max="5889" width="43.88671875" style="332" customWidth="1"/>
    <col min="5890" max="5890" width="33.33203125" style="332" customWidth="1"/>
    <col min="5891" max="5891" width="16" style="332" customWidth="1"/>
    <col min="5892" max="6144" width="9.109375" style="332"/>
    <col min="6145" max="6145" width="43.88671875" style="332" customWidth="1"/>
    <col min="6146" max="6146" width="33.33203125" style="332" customWidth="1"/>
    <col min="6147" max="6147" width="16" style="332" customWidth="1"/>
    <col min="6148" max="6400" width="9.109375" style="332"/>
    <col min="6401" max="6401" width="43.88671875" style="332" customWidth="1"/>
    <col min="6402" max="6402" width="33.33203125" style="332" customWidth="1"/>
    <col min="6403" max="6403" width="16" style="332" customWidth="1"/>
    <col min="6404" max="6656" width="9.109375" style="332"/>
    <col min="6657" max="6657" width="43.88671875" style="332" customWidth="1"/>
    <col min="6658" max="6658" width="33.33203125" style="332" customWidth="1"/>
    <col min="6659" max="6659" width="16" style="332" customWidth="1"/>
    <col min="6660" max="6912" width="9.109375" style="332"/>
    <col min="6913" max="6913" width="43.88671875" style="332" customWidth="1"/>
    <col min="6914" max="6914" width="33.33203125" style="332" customWidth="1"/>
    <col min="6915" max="6915" width="16" style="332" customWidth="1"/>
    <col min="6916" max="7168" width="9.109375" style="332"/>
    <col min="7169" max="7169" width="43.88671875" style="332" customWidth="1"/>
    <col min="7170" max="7170" width="33.33203125" style="332" customWidth="1"/>
    <col min="7171" max="7171" width="16" style="332" customWidth="1"/>
    <col min="7172" max="7424" width="9.109375" style="332"/>
    <col min="7425" max="7425" width="43.88671875" style="332" customWidth="1"/>
    <col min="7426" max="7426" width="33.33203125" style="332" customWidth="1"/>
    <col min="7427" max="7427" width="16" style="332" customWidth="1"/>
    <col min="7428" max="7680" width="9.109375" style="332"/>
    <col min="7681" max="7681" width="43.88671875" style="332" customWidth="1"/>
    <col min="7682" max="7682" width="33.33203125" style="332" customWidth="1"/>
    <col min="7683" max="7683" width="16" style="332" customWidth="1"/>
    <col min="7684" max="7936" width="9.109375" style="332"/>
    <col min="7937" max="7937" width="43.88671875" style="332" customWidth="1"/>
    <col min="7938" max="7938" width="33.33203125" style="332" customWidth="1"/>
    <col min="7939" max="7939" width="16" style="332" customWidth="1"/>
    <col min="7940" max="8192" width="9.109375" style="332"/>
    <col min="8193" max="8193" width="43.88671875" style="332" customWidth="1"/>
    <col min="8194" max="8194" width="33.33203125" style="332" customWidth="1"/>
    <col min="8195" max="8195" width="16" style="332" customWidth="1"/>
    <col min="8196" max="8448" width="9.109375" style="332"/>
    <col min="8449" max="8449" width="43.88671875" style="332" customWidth="1"/>
    <col min="8450" max="8450" width="33.33203125" style="332" customWidth="1"/>
    <col min="8451" max="8451" width="16" style="332" customWidth="1"/>
    <col min="8452" max="8704" width="9.109375" style="332"/>
    <col min="8705" max="8705" width="43.88671875" style="332" customWidth="1"/>
    <col min="8706" max="8706" width="33.33203125" style="332" customWidth="1"/>
    <col min="8707" max="8707" width="16" style="332" customWidth="1"/>
    <col min="8708" max="8960" width="9.109375" style="332"/>
    <col min="8961" max="8961" width="43.88671875" style="332" customWidth="1"/>
    <col min="8962" max="8962" width="33.33203125" style="332" customWidth="1"/>
    <col min="8963" max="8963" width="16" style="332" customWidth="1"/>
    <col min="8964" max="9216" width="9.109375" style="332"/>
    <col min="9217" max="9217" width="43.88671875" style="332" customWidth="1"/>
    <col min="9218" max="9218" width="33.33203125" style="332" customWidth="1"/>
    <col min="9219" max="9219" width="16" style="332" customWidth="1"/>
    <col min="9220" max="9472" width="9.109375" style="332"/>
    <col min="9473" max="9473" width="43.88671875" style="332" customWidth="1"/>
    <col min="9474" max="9474" width="33.33203125" style="332" customWidth="1"/>
    <col min="9475" max="9475" width="16" style="332" customWidth="1"/>
    <col min="9476" max="9728" width="9.109375" style="332"/>
    <col min="9729" max="9729" width="43.88671875" style="332" customWidth="1"/>
    <col min="9730" max="9730" width="33.33203125" style="332" customWidth="1"/>
    <col min="9731" max="9731" width="16" style="332" customWidth="1"/>
    <col min="9732" max="9984" width="9.109375" style="332"/>
    <col min="9985" max="9985" width="43.88671875" style="332" customWidth="1"/>
    <col min="9986" max="9986" width="33.33203125" style="332" customWidth="1"/>
    <col min="9987" max="9987" width="16" style="332" customWidth="1"/>
    <col min="9988" max="10240" width="9.109375" style="332"/>
    <col min="10241" max="10241" width="43.88671875" style="332" customWidth="1"/>
    <col min="10242" max="10242" width="33.33203125" style="332" customWidth="1"/>
    <col min="10243" max="10243" width="16" style="332" customWidth="1"/>
    <col min="10244" max="10496" width="9.109375" style="332"/>
    <col min="10497" max="10497" width="43.88671875" style="332" customWidth="1"/>
    <col min="10498" max="10498" width="33.33203125" style="332" customWidth="1"/>
    <col min="10499" max="10499" width="16" style="332" customWidth="1"/>
    <col min="10500" max="10752" width="9.109375" style="332"/>
    <col min="10753" max="10753" width="43.88671875" style="332" customWidth="1"/>
    <col min="10754" max="10754" width="33.33203125" style="332" customWidth="1"/>
    <col min="10755" max="10755" width="16" style="332" customWidth="1"/>
    <col min="10756" max="11008" width="9.109375" style="332"/>
    <col min="11009" max="11009" width="43.88671875" style="332" customWidth="1"/>
    <col min="11010" max="11010" width="33.33203125" style="332" customWidth="1"/>
    <col min="11011" max="11011" width="16" style="332" customWidth="1"/>
    <col min="11012" max="11264" width="9.109375" style="332"/>
    <col min="11265" max="11265" width="43.88671875" style="332" customWidth="1"/>
    <col min="11266" max="11266" width="33.33203125" style="332" customWidth="1"/>
    <col min="11267" max="11267" width="16" style="332" customWidth="1"/>
    <col min="11268" max="11520" width="9.109375" style="332"/>
    <col min="11521" max="11521" width="43.88671875" style="332" customWidth="1"/>
    <col min="11522" max="11522" width="33.33203125" style="332" customWidth="1"/>
    <col min="11523" max="11523" width="16" style="332" customWidth="1"/>
    <col min="11524" max="11776" width="9.109375" style="332"/>
    <col min="11777" max="11777" width="43.88671875" style="332" customWidth="1"/>
    <col min="11778" max="11778" width="33.33203125" style="332" customWidth="1"/>
    <col min="11779" max="11779" width="16" style="332" customWidth="1"/>
    <col min="11780" max="12032" width="9.109375" style="332"/>
    <col min="12033" max="12033" width="43.88671875" style="332" customWidth="1"/>
    <col min="12034" max="12034" width="33.33203125" style="332" customWidth="1"/>
    <col min="12035" max="12035" width="16" style="332" customWidth="1"/>
    <col min="12036" max="12288" width="9.109375" style="332"/>
    <col min="12289" max="12289" width="43.88671875" style="332" customWidth="1"/>
    <col min="12290" max="12290" width="33.33203125" style="332" customWidth="1"/>
    <col min="12291" max="12291" width="16" style="332" customWidth="1"/>
    <col min="12292" max="12544" width="9.109375" style="332"/>
    <col min="12545" max="12545" width="43.88671875" style="332" customWidth="1"/>
    <col min="12546" max="12546" width="33.33203125" style="332" customWidth="1"/>
    <col min="12547" max="12547" width="16" style="332" customWidth="1"/>
    <col min="12548" max="12800" width="9.109375" style="332"/>
    <col min="12801" max="12801" width="43.88671875" style="332" customWidth="1"/>
    <col min="12802" max="12802" width="33.33203125" style="332" customWidth="1"/>
    <col min="12803" max="12803" width="16" style="332" customWidth="1"/>
    <col min="12804" max="13056" width="9.109375" style="332"/>
    <col min="13057" max="13057" width="43.88671875" style="332" customWidth="1"/>
    <col min="13058" max="13058" width="33.33203125" style="332" customWidth="1"/>
    <col min="13059" max="13059" width="16" style="332" customWidth="1"/>
    <col min="13060" max="13312" width="9.109375" style="332"/>
    <col min="13313" max="13313" width="43.88671875" style="332" customWidth="1"/>
    <col min="13314" max="13314" width="33.33203125" style="332" customWidth="1"/>
    <col min="13315" max="13315" width="16" style="332" customWidth="1"/>
    <col min="13316" max="13568" width="9.109375" style="332"/>
    <col min="13569" max="13569" width="43.88671875" style="332" customWidth="1"/>
    <col min="13570" max="13570" width="33.33203125" style="332" customWidth="1"/>
    <col min="13571" max="13571" width="16" style="332" customWidth="1"/>
    <col min="13572" max="13824" width="9.109375" style="332"/>
    <col min="13825" max="13825" width="43.88671875" style="332" customWidth="1"/>
    <col min="13826" max="13826" width="33.33203125" style="332" customWidth="1"/>
    <col min="13827" max="13827" width="16" style="332" customWidth="1"/>
    <col min="13828" max="14080" width="9.109375" style="332"/>
    <col min="14081" max="14081" width="43.88671875" style="332" customWidth="1"/>
    <col min="14082" max="14082" width="33.33203125" style="332" customWidth="1"/>
    <col min="14083" max="14083" width="16" style="332" customWidth="1"/>
    <col min="14084" max="14336" width="9.109375" style="332"/>
    <col min="14337" max="14337" width="43.88671875" style="332" customWidth="1"/>
    <col min="14338" max="14338" width="33.33203125" style="332" customWidth="1"/>
    <col min="14339" max="14339" width="16" style="332" customWidth="1"/>
    <col min="14340" max="14592" width="9.109375" style="332"/>
    <col min="14593" max="14593" width="43.88671875" style="332" customWidth="1"/>
    <col min="14594" max="14594" width="33.33203125" style="332" customWidth="1"/>
    <col min="14595" max="14595" width="16" style="332" customWidth="1"/>
    <col min="14596" max="14848" width="9.109375" style="332"/>
    <col min="14849" max="14849" width="43.88671875" style="332" customWidth="1"/>
    <col min="14850" max="14850" width="33.33203125" style="332" customWidth="1"/>
    <col min="14851" max="14851" width="16" style="332" customWidth="1"/>
    <col min="14852" max="15104" width="9.109375" style="332"/>
    <col min="15105" max="15105" width="43.88671875" style="332" customWidth="1"/>
    <col min="15106" max="15106" width="33.33203125" style="332" customWidth="1"/>
    <col min="15107" max="15107" width="16" style="332" customWidth="1"/>
    <col min="15108" max="15360" width="9.109375" style="332"/>
    <col min="15361" max="15361" width="43.88671875" style="332" customWidth="1"/>
    <col min="15362" max="15362" width="33.33203125" style="332" customWidth="1"/>
    <col min="15363" max="15363" width="16" style="332" customWidth="1"/>
    <col min="15364" max="15616" width="9.109375" style="332"/>
    <col min="15617" max="15617" width="43.88671875" style="332" customWidth="1"/>
    <col min="15618" max="15618" width="33.33203125" style="332" customWidth="1"/>
    <col min="15619" max="15619" width="16" style="332" customWidth="1"/>
    <col min="15620" max="15872" width="9.109375" style="332"/>
    <col min="15873" max="15873" width="43.88671875" style="332" customWidth="1"/>
    <col min="15874" max="15874" width="33.33203125" style="332" customWidth="1"/>
    <col min="15875" max="15875" width="16" style="332" customWidth="1"/>
    <col min="15876" max="16128" width="9.109375" style="332"/>
    <col min="16129" max="16129" width="43.88671875" style="332" customWidth="1"/>
    <col min="16130" max="16130" width="33.33203125" style="332" customWidth="1"/>
    <col min="16131" max="16131" width="16" style="332" customWidth="1"/>
    <col min="16132" max="16384" width="9.109375" style="332"/>
  </cols>
  <sheetData>
    <row r="1" spans="1:4" x14ac:dyDescent="0.3">
      <c r="A1" s="258"/>
      <c r="B1" s="258"/>
      <c r="C1" s="265"/>
    </row>
    <row r="2" spans="1:4" x14ac:dyDescent="0.3">
      <c r="A2" s="569" t="s">
        <v>857</v>
      </c>
      <c r="B2" s="569"/>
      <c r="C2" s="569"/>
      <c r="D2" s="569"/>
    </row>
    <row r="3" spans="1:4" x14ac:dyDescent="0.3">
      <c r="A3" s="258"/>
      <c r="B3" s="258"/>
      <c r="C3" s="265"/>
    </row>
    <row r="4" spans="1:4" s="333" customFormat="1" ht="31.2" x14ac:dyDescent="0.3">
      <c r="A4" s="293" t="s">
        <v>70</v>
      </c>
      <c r="B4" s="293" t="s">
        <v>607</v>
      </c>
      <c r="C4" s="385" t="s">
        <v>623</v>
      </c>
      <c r="D4" s="385" t="s">
        <v>624</v>
      </c>
    </row>
    <row r="5" spans="1:4" x14ac:dyDescent="0.3">
      <c r="A5" s="386" t="s">
        <v>608</v>
      </c>
      <c r="B5" s="386"/>
      <c r="C5" s="290"/>
      <c r="D5" s="290"/>
    </row>
    <row r="6" spans="1:4" x14ac:dyDescent="0.3">
      <c r="A6" s="283"/>
      <c r="B6" s="283"/>
      <c r="C6" s="299"/>
      <c r="D6" s="299"/>
    </row>
    <row r="7" spans="1:4" x14ac:dyDescent="0.3">
      <c r="A7" s="283"/>
      <c r="B7" s="283"/>
      <c r="C7" s="299"/>
      <c r="D7" s="299"/>
    </row>
    <row r="8" spans="1:4" x14ac:dyDescent="0.3">
      <c r="A8" s="283"/>
      <c r="B8" s="283"/>
      <c r="C8" s="299"/>
      <c r="D8" s="299"/>
    </row>
    <row r="9" spans="1:4" x14ac:dyDescent="0.3">
      <c r="A9" s="283"/>
      <c r="B9" s="283"/>
      <c r="C9" s="299"/>
      <c r="D9" s="299"/>
    </row>
    <row r="10" spans="1:4" x14ac:dyDescent="0.3">
      <c r="A10" s="303" t="s">
        <v>609</v>
      </c>
      <c r="B10" s="303"/>
      <c r="C10" s="301">
        <f>C6+C7+C8+C9</f>
        <v>0</v>
      </c>
      <c r="D10" s="301">
        <f>D6+D7+D8+D9</f>
        <v>0</v>
      </c>
    </row>
    <row r="11" spans="1:4" x14ac:dyDescent="0.3">
      <c r="A11" s="283"/>
      <c r="B11" s="283"/>
      <c r="C11" s="299"/>
      <c r="D11" s="299"/>
    </row>
    <row r="12" spans="1:4" x14ac:dyDescent="0.3">
      <c r="A12" s="386" t="s">
        <v>610</v>
      </c>
      <c r="B12" s="386"/>
      <c r="C12" s="290"/>
      <c r="D12" s="290"/>
    </row>
    <row r="13" spans="1:4" x14ac:dyDescent="0.3">
      <c r="A13" s="283"/>
      <c r="B13" s="283"/>
      <c r="C13" s="299"/>
      <c r="D13" s="299"/>
    </row>
    <row r="14" spans="1:4" x14ac:dyDescent="0.3">
      <c r="A14" s="303" t="s">
        <v>609</v>
      </c>
      <c r="B14" s="303"/>
      <c r="C14" s="301">
        <f>C13</f>
        <v>0</v>
      </c>
      <c r="D14" s="301">
        <f>D13</f>
        <v>0</v>
      </c>
    </row>
    <row r="15" spans="1:4" x14ac:dyDescent="0.3">
      <c r="A15" s="303"/>
      <c r="B15" s="303"/>
      <c r="C15" s="301"/>
      <c r="D15" s="301"/>
    </row>
    <row r="16" spans="1:4" x14ac:dyDescent="0.3">
      <c r="A16" s="386" t="s">
        <v>611</v>
      </c>
      <c r="B16" s="386"/>
      <c r="C16" s="301">
        <v>0</v>
      </c>
      <c r="D16" s="301">
        <v>0</v>
      </c>
    </row>
    <row r="17" spans="1:4" x14ac:dyDescent="0.3">
      <c r="A17" s="386"/>
      <c r="B17" s="386"/>
      <c r="C17" s="301"/>
      <c r="D17" s="301"/>
    </row>
    <row r="18" spans="1:4" x14ac:dyDescent="0.3">
      <c r="A18" s="303"/>
      <c r="B18" s="303"/>
      <c r="C18" s="301"/>
      <c r="D18" s="301"/>
    </row>
    <row r="19" spans="1:4" x14ac:dyDescent="0.3">
      <c r="A19" s="386" t="s">
        <v>612</v>
      </c>
      <c r="B19" s="386"/>
      <c r="C19" s="301">
        <v>0</v>
      </c>
      <c r="D19" s="301">
        <v>0</v>
      </c>
    </row>
    <row r="20" spans="1:4" x14ac:dyDescent="0.3">
      <c r="A20" s="303"/>
      <c r="B20" s="303"/>
      <c r="C20" s="301"/>
      <c r="D20" s="301"/>
    </row>
    <row r="21" spans="1:4" x14ac:dyDescent="0.3">
      <c r="A21" s="303" t="s">
        <v>613</v>
      </c>
      <c r="B21" s="303"/>
      <c r="C21" s="301"/>
      <c r="D21" s="301"/>
    </row>
    <row r="22" spans="1:4" x14ac:dyDescent="0.3">
      <c r="A22" s="283" t="s">
        <v>614</v>
      </c>
      <c r="B22" s="283" t="s">
        <v>615</v>
      </c>
      <c r="C22" s="299">
        <v>12000</v>
      </c>
      <c r="D22" s="299">
        <v>12000</v>
      </c>
    </row>
    <row r="23" spans="1:4" x14ac:dyDescent="0.3">
      <c r="A23" s="283" t="s">
        <v>616</v>
      </c>
      <c r="B23" s="283" t="s">
        <v>617</v>
      </c>
      <c r="C23" s="299">
        <v>3538644</v>
      </c>
      <c r="D23" s="299">
        <v>3538644</v>
      </c>
    </row>
    <row r="24" spans="1:4" x14ac:dyDescent="0.3">
      <c r="A24" s="283"/>
      <c r="B24" s="283"/>
      <c r="C24" s="299"/>
      <c r="D24" s="299"/>
    </row>
    <row r="25" spans="1:4" x14ac:dyDescent="0.3">
      <c r="A25" s="303" t="s">
        <v>609</v>
      </c>
      <c r="B25" s="303"/>
      <c r="C25" s="301">
        <f>C22+C23+C24</f>
        <v>3550644</v>
      </c>
      <c r="D25" s="301">
        <f>D22+D23+D24</f>
        <v>3550644</v>
      </c>
    </row>
    <row r="26" spans="1:4" x14ac:dyDescent="0.3">
      <c r="A26" s="303" t="s">
        <v>618</v>
      </c>
      <c r="B26" s="303"/>
      <c r="C26" s="301">
        <f>C25+C14+C10</f>
        <v>3550644</v>
      </c>
      <c r="D26" s="301">
        <f>D25+D14+D10</f>
        <v>3550644</v>
      </c>
    </row>
    <row r="27" spans="1:4" x14ac:dyDescent="0.3">
      <c r="A27" s="283"/>
      <c r="B27" s="283"/>
      <c r="C27" s="299"/>
      <c r="D27" s="299"/>
    </row>
    <row r="28" spans="1:4" x14ac:dyDescent="0.3">
      <c r="A28" s="283" t="s">
        <v>619</v>
      </c>
      <c r="B28" s="283"/>
      <c r="C28" s="299"/>
      <c r="D28" s="299"/>
    </row>
    <row r="29" spans="1:4" x14ac:dyDescent="0.3">
      <c r="A29" s="303" t="s">
        <v>620</v>
      </c>
      <c r="B29" s="303"/>
      <c r="C29" s="301">
        <f>C26+C28</f>
        <v>3550644</v>
      </c>
      <c r="D29" s="301">
        <f>D26+D28</f>
        <v>3550644</v>
      </c>
    </row>
    <row r="30" spans="1:4" x14ac:dyDescent="0.3">
      <c r="A30" s="258"/>
      <c r="B30" s="258"/>
      <c r="C30" s="265"/>
    </row>
    <row r="31" spans="1:4" ht="31.65" customHeight="1" x14ac:dyDescent="0.3">
      <c r="A31" s="567"/>
      <c r="B31" s="567"/>
      <c r="C31" s="567"/>
    </row>
    <row r="32" spans="1:4" ht="42" customHeight="1" x14ac:dyDescent="0.3">
      <c r="A32" s="568" t="s">
        <v>621</v>
      </c>
      <c r="B32" s="568"/>
      <c r="C32" s="568"/>
      <c r="D32" s="568"/>
    </row>
    <row r="33" spans="1:4" x14ac:dyDescent="0.3">
      <c r="A33" s="387"/>
      <c r="B33" s="387"/>
      <c r="C33" s="387"/>
      <c r="D33" s="388"/>
    </row>
    <row r="34" spans="1:4" ht="62.4" x14ac:dyDescent="0.3">
      <c r="A34" s="389" t="s">
        <v>70</v>
      </c>
      <c r="B34" s="389" t="s">
        <v>607</v>
      </c>
      <c r="C34" s="390" t="s">
        <v>622</v>
      </c>
      <c r="D34" s="390" t="s">
        <v>625</v>
      </c>
    </row>
    <row r="35" spans="1:4" x14ac:dyDescent="0.3">
      <c r="A35" s="391" t="s">
        <v>608</v>
      </c>
      <c r="B35" s="391"/>
      <c r="C35" s="392"/>
      <c r="D35" s="392"/>
    </row>
    <row r="36" spans="1:4" x14ac:dyDescent="0.3">
      <c r="A36" s="393" t="s">
        <v>609</v>
      </c>
      <c r="B36" s="393"/>
      <c r="C36" s="394">
        <v>0</v>
      </c>
      <c r="D36" s="394">
        <v>0</v>
      </c>
    </row>
    <row r="37" spans="1:4" x14ac:dyDescent="0.3">
      <c r="A37" s="395"/>
      <c r="B37" s="395"/>
      <c r="C37" s="396"/>
      <c r="D37" s="396"/>
    </row>
    <row r="38" spans="1:4" x14ac:dyDescent="0.3">
      <c r="A38" s="391" t="s">
        <v>610</v>
      </c>
      <c r="B38" s="391"/>
      <c r="C38" s="397">
        <v>0</v>
      </c>
      <c r="D38" s="397">
        <v>0</v>
      </c>
    </row>
    <row r="39" spans="1:4" x14ac:dyDescent="0.3">
      <c r="A39" s="393"/>
      <c r="B39" s="393"/>
      <c r="C39" s="394"/>
      <c r="D39" s="394"/>
    </row>
    <row r="40" spans="1:4" x14ac:dyDescent="0.3">
      <c r="A40" s="391" t="s">
        <v>611</v>
      </c>
      <c r="B40" s="391"/>
      <c r="C40" s="394">
        <v>0</v>
      </c>
      <c r="D40" s="394">
        <v>0</v>
      </c>
    </row>
    <row r="41" spans="1:4" x14ac:dyDescent="0.3">
      <c r="A41" s="393"/>
      <c r="B41" s="393"/>
      <c r="C41" s="394"/>
      <c r="D41" s="394"/>
    </row>
    <row r="42" spans="1:4" x14ac:dyDescent="0.3">
      <c r="A42" s="391" t="s">
        <v>612</v>
      </c>
      <c r="B42" s="391"/>
      <c r="C42" s="394">
        <v>0</v>
      </c>
      <c r="D42" s="394">
        <v>0</v>
      </c>
    </row>
    <row r="43" spans="1:4" x14ac:dyDescent="0.3">
      <c r="A43" s="393"/>
      <c r="B43" s="393"/>
      <c r="C43" s="394"/>
      <c r="D43" s="394"/>
    </row>
    <row r="44" spans="1:4" x14ac:dyDescent="0.3">
      <c r="A44" s="393" t="s">
        <v>613</v>
      </c>
      <c r="B44" s="393"/>
      <c r="C44" s="394"/>
      <c r="D44" s="394"/>
    </row>
    <row r="45" spans="1:4" x14ac:dyDescent="0.3">
      <c r="A45" s="283" t="s">
        <v>614</v>
      </c>
      <c r="B45" s="283" t="s">
        <v>615</v>
      </c>
      <c r="C45" s="396">
        <v>259519</v>
      </c>
      <c r="D45" s="396">
        <v>300670</v>
      </c>
    </row>
    <row r="46" spans="1:4" x14ac:dyDescent="0.3">
      <c r="A46" s="283" t="s">
        <v>616</v>
      </c>
      <c r="B46" s="283" t="s">
        <v>617</v>
      </c>
      <c r="C46" s="396">
        <v>141036</v>
      </c>
      <c r="D46" s="396">
        <v>191696</v>
      </c>
    </row>
    <row r="47" spans="1:4" x14ac:dyDescent="0.3">
      <c r="A47" s="393" t="s">
        <v>609</v>
      </c>
      <c r="B47" s="393"/>
      <c r="C47" s="394">
        <f>SUM(C45:C46)</f>
        <v>400555</v>
      </c>
      <c r="D47" s="394">
        <f>SUM(D45:D46)</f>
        <v>492366</v>
      </c>
    </row>
    <row r="48" spans="1:4" x14ac:dyDescent="0.3">
      <c r="A48" s="393" t="s">
        <v>618</v>
      </c>
      <c r="B48" s="393"/>
      <c r="C48" s="394">
        <f>C47+C42+C40+C38+C36</f>
        <v>400555</v>
      </c>
      <c r="D48" s="394">
        <f>D47+D42+D40+D38+D36</f>
        <v>492366</v>
      </c>
    </row>
    <row r="49" spans="1:4" x14ac:dyDescent="0.3">
      <c r="A49" s="387"/>
      <c r="B49" s="387"/>
      <c r="C49" s="387"/>
      <c r="D49" s="388"/>
    </row>
    <row r="50" spans="1:4" x14ac:dyDescent="0.3">
      <c r="A50" s="387" t="s">
        <v>858</v>
      </c>
      <c r="B50" s="387"/>
      <c r="C50" s="387"/>
      <c r="D50" s="388"/>
    </row>
  </sheetData>
  <mergeCells count="3">
    <mergeCell ref="A31:C31"/>
    <mergeCell ref="A32:D32"/>
    <mergeCell ref="A2:D2"/>
  </mergeCells>
  <pageMargins left="0.70866141732283472" right="0.70866141732283472" top="1.1417322834645669" bottom="0.74803149606299213" header="0.31496062992125984" footer="0.31496062992125984"/>
  <pageSetup paperSize="9" scale="69" orientation="portrait" r:id="rId1"/>
  <headerFooter>
    <oddHeader>&amp;L&amp;"Times New Roman,Normál"&amp;12Pécsely Község 
Önkormányzata &amp;C&amp;"Times New Roman,Normál"&amp;12 
17. melléklet
az önkormányzat 2019. évi költségvetési gazdálkodási beszámolójáról szóló
9/2020. (VII. 07.) önkormányzati rendeletéhez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0"/>
  <sheetViews>
    <sheetView view="pageLayout" zoomScaleNormal="100" workbookViewId="0">
      <selection sqref="A1:F1"/>
    </sheetView>
  </sheetViews>
  <sheetFormatPr defaultRowHeight="15.6" x14ac:dyDescent="0.3"/>
  <cols>
    <col min="1" max="1" width="8.109375" style="324" customWidth="1"/>
    <col min="2" max="2" width="41" style="324" customWidth="1"/>
    <col min="3" max="3" width="13.44140625" style="324" customWidth="1"/>
    <col min="4" max="4" width="9" style="324" customWidth="1"/>
    <col min="5" max="5" width="12.109375" style="324" customWidth="1"/>
    <col min="6" max="6" width="9.5546875" style="324" bestFit="1" customWidth="1"/>
    <col min="7" max="256" width="9.109375" style="324"/>
    <col min="257" max="257" width="8.109375" style="324" customWidth="1"/>
    <col min="258" max="258" width="41" style="324" customWidth="1"/>
    <col min="259" max="261" width="32.88671875" style="324" customWidth="1"/>
    <col min="262" max="512" width="9.109375" style="324"/>
    <col min="513" max="513" width="8.109375" style="324" customWidth="1"/>
    <col min="514" max="514" width="41" style="324" customWidth="1"/>
    <col min="515" max="517" width="32.88671875" style="324" customWidth="1"/>
    <col min="518" max="768" width="9.109375" style="324"/>
    <col min="769" max="769" width="8.109375" style="324" customWidth="1"/>
    <col min="770" max="770" width="41" style="324" customWidth="1"/>
    <col min="771" max="773" width="32.88671875" style="324" customWidth="1"/>
    <col min="774" max="1024" width="9.109375" style="324"/>
    <col min="1025" max="1025" width="8.109375" style="324" customWidth="1"/>
    <col min="1026" max="1026" width="41" style="324" customWidth="1"/>
    <col min="1027" max="1029" width="32.88671875" style="324" customWidth="1"/>
    <col min="1030" max="1280" width="9.109375" style="324"/>
    <col min="1281" max="1281" width="8.109375" style="324" customWidth="1"/>
    <col min="1282" max="1282" width="41" style="324" customWidth="1"/>
    <col min="1283" max="1285" width="32.88671875" style="324" customWidth="1"/>
    <col min="1286" max="1536" width="9.109375" style="324"/>
    <col min="1537" max="1537" width="8.109375" style="324" customWidth="1"/>
    <col min="1538" max="1538" width="41" style="324" customWidth="1"/>
    <col min="1539" max="1541" width="32.88671875" style="324" customWidth="1"/>
    <col min="1542" max="1792" width="9.109375" style="324"/>
    <col min="1793" max="1793" width="8.109375" style="324" customWidth="1"/>
    <col min="1794" max="1794" width="41" style="324" customWidth="1"/>
    <col min="1795" max="1797" width="32.88671875" style="324" customWidth="1"/>
    <col min="1798" max="2048" width="9.109375" style="324"/>
    <col min="2049" max="2049" width="8.109375" style="324" customWidth="1"/>
    <col min="2050" max="2050" width="41" style="324" customWidth="1"/>
    <col min="2051" max="2053" width="32.88671875" style="324" customWidth="1"/>
    <col min="2054" max="2304" width="9.109375" style="324"/>
    <col min="2305" max="2305" width="8.109375" style="324" customWidth="1"/>
    <col min="2306" max="2306" width="41" style="324" customWidth="1"/>
    <col min="2307" max="2309" width="32.88671875" style="324" customWidth="1"/>
    <col min="2310" max="2560" width="9.109375" style="324"/>
    <col min="2561" max="2561" width="8.109375" style="324" customWidth="1"/>
    <col min="2562" max="2562" width="41" style="324" customWidth="1"/>
    <col min="2563" max="2565" width="32.88671875" style="324" customWidth="1"/>
    <col min="2566" max="2816" width="9.109375" style="324"/>
    <col min="2817" max="2817" width="8.109375" style="324" customWidth="1"/>
    <col min="2818" max="2818" width="41" style="324" customWidth="1"/>
    <col min="2819" max="2821" width="32.88671875" style="324" customWidth="1"/>
    <col min="2822" max="3072" width="9.109375" style="324"/>
    <col min="3073" max="3073" width="8.109375" style="324" customWidth="1"/>
    <col min="3074" max="3074" width="41" style="324" customWidth="1"/>
    <col min="3075" max="3077" width="32.88671875" style="324" customWidth="1"/>
    <col min="3078" max="3328" width="9.109375" style="324"/>
    <col min="3329" max="3329" width="8.109375" style="324" customWidth="1"/>
    <col min="3330" max="3330" width="41" style="324" customWidth="1"/>
    <col min="3331" max="3333" width="32.88671875" style="324" customWidth="1"/>
    <col min="3334" max="3584" width="9.109375" style="324"/>
    <col min="3585" max="3585" width="8.109375" style="324" customWidth="1"/>
    <col min="3586" max="3586" width="41" style="324" customWidth="1"/>
    <col min="3587" max="3589" width="32.88671875" style="324" customWidth="1"/>
    <col min="3590" max="3840" width="9.109375" style="324"/>
    <col min="3841" max="3841" width="8.109375" style="324" customWidth="1"/>
    <col min="3842" max="3842" width="41" style="324" customWidth="1"/>
    <col min="3843" max="3845" width="32.88671875" style="324" customWidth="1"/>
    <col min="3846" max="4096" width="9.109375" style="324"/>
    <col min="4097" max="4097" width="8.109375" style="324" customWidth="1"/>
    <col min="4098" max="4098" width="41" style="324" customWidth="1"/>
    <col min="4099" max="4101" width="32.88671875" style="324" customWidth="1"/>
    <col min="4102" max="4352" width="9.109375" style="324"/>
    <col min="4353" max="4353" width="8.109375" style="324" customWidth="1"/>
    <col min="4354" max="4354" width="41" style="324" customWidth="1"/>
    <col min="4355" max="4357" width="32.88671875" style="324" customWidth="1"/>
    <col min="4358" max="4608" width="9.109375" style="324"/>
    <col min="4609" max="4609" width="8.109375" style="324" customWidth="1"/>
    <col min="4610" max="4610" width="41" style="324" customWidth="1"/>
    <col min="4611" max="4613" width="32.88671875" style="324" customWidth="1"/>
    <col min="4614" max="4864" width="9.109375" style="324"/>
    <col min="4865" max="4865" width="8.109375" style="324" customWidth="1"/>
    <col min="4866" max="4866" width="41" style="324" customWidth="1"/>
    <col min="4867" max="4869" width="32.88671875" style="324" customWidth="1"/>
    <col min="4870" max="5120" width="9.109375" style="324"/>
    <col min="5121" max="5121" width="8.109375" style="324" customWidth="1"/>
    <col min="5122" max="5122" width="41" style="324" customWidth="1"/>
    <col min="5123" max="5125" width="32.88671875" style="324" customWidth="1"/>
    <col min="5126" max="5376" width="9.109375" style="324"/>
    <col min="5377" max="5377" width="8.109375" style="324" customWidth="1"/>
    <col min="5378" max="5378" width="41" style="324" customWidth="1"/>
    <col min="5379" max="5381" width="32.88671875" style="324" customWidth="1"/>
    <col min="5382" max="5632" width="9.109375" style="324"/>
    <col min="5633" max="5633" width="8.109375" style="324" customWidth="1"/>
    <col min="5634" max="5634" width="41" style="324" customWidth="1"/>
    <col min="5635" max="5637" width="32.88671875" style="324" customWidth="1"/>
    <col min="5638" max="5888" width="9.109375" style="324"/>
    <col min="5889" max="5889" width="8.109375" style="324" customWidth="1"/>
    <col min="5890" max="5890" width="41" style="324" customWidth="1"/>
    <col min="5891" max="5893" width="32.88671875" style="324" customWidth="1"/>
    <col min="5894" max="6144" width="9.109375" style="324"/>
    <col min="6145" max="6145" width="8.109375" style="324" customWidth="1"/>
    <col min="6146" max="6146" width="41" style="324" customWidth="1"/>
    <col min="6147" max="6149" width="32.88671875" style="324" customWidth="1"/>
    <col min="6150" max="6400" width="9.109375" style="324"/>
    <col min="6401" max="6401" width="8.109375" style="324" customWidth="1"/>
    <col min="6402" max="6402" width="41" style="324" customWidth="1"/>
    <col min="6403" max="6405" width="32.88671875" style="324" customWidth="1"/>
    <col min="6406" max="6656" width="9.109375" style="324"/>
    <col min="6657" max="6657" width="8.109375" style="324" customWidth="1"/>
    <col min="6658" max="6658" width="41" style="324" customWidth="1"/>
    <col min="6659" max="6661" width="32.88671875" style="324" customWidth="1"/>
    <col min="6662" max="6912" width="9.109375" style="324"/>
    <col min="6913" max="6913" width="8.109375" style="324" customWidth="1"/>
    <col min="6914" max="6914" width="41" style="324" customWidth="1"/>
    <col min="6915" max="6917" width="32.88671875" style="324" customWidth="1"/>
    <col min="6918" max="7168" width="9.109375" style="324"/>
    <col min="7169" max="7169" width="8.109375" style="324" customWidth="1"/>
    <col min="7170" max="7170" width="41" style="324" customWidth="1"/>
    <col min="7171" max="7173" width="32.88671875" style="324" customWidth="1"/>
    <col min="7174" max="7424" width="9.109375" style="324"/>
    <col min="7425" max="7425" width="8.109375" style="324" customWidth="1"/>
    <col min="7426" max="7426" width="41" style="324" customWidth="1"/>
    <col min="7427" max="7429" width="32.88671875" style="324" customWidth="1"/>
    <col min="7430" max="7680" width="9.109375" style="324"/>
    <col min="7681" max="7681" width="8.109375" style="324" customWidth="1"/>
    <col min="7682" max="7682" width="41" style="324" customWidth="1"/>
    <col min="7683" max="7685" width="32.88671875" style="324" customWidth="1"/>
    <col min="7686" max="7936" width="9.109375" style="324"/>
    <col min="7937" max="7937" width="8.109375" style="324" customWidth="1"/>
    <col min="7938" max="7938" width="41" style="324" customWidth="1"/>
    <col min="7939" max="7941" width="32.88671875" style="324" customWidth="1"/>
    <col min="7942" max="8192" width="9.109375" style="324"/>
    <col min="8193" max="8193" width="8.109375" style="324" customWidth="1"/>
    <col min="8194" max="8194" width="41" style="324" customWidth="1"/>
    <col min="8195" max="8197" width="32.88671875" style="324" customWidth="1"/>
    <col min="8198" max="8448" width="9.109375" style="324"/>
    <col min="8449" max="8449" width="8.109375" style="324" customWidth="1"/>
    <col min="8450" max="8450" width="41" style="324" customWidth="1"/>
    <col min="8451" max="8453" width="32.88671875" style="324" customWidth="1"/>
    <col min="8454" max="8704" width="9.109375" style="324"/>
    <col min="8705" max="8705" width="8.109375" style="324" customWidth="1"/>
    <col min="8706" max="8706" width="41" style="324" customWidth="1"/>
    <col min="8707" max="8709" width="32.88671875" style="324" customWidth="1"/>
    <col min="8710" max="8960" width="9.109375" style="324"/>
    <col min="8961" max="8961" width="8.109375" style="324" customWidth="1"/>
    <col min="8962" max="8962" width="41" style="324" customWidth="1"/>
    <col min="8963" max="8965" width="32.88671875" style="324" customWidth="1"/>
    <col min="8966" max="9216" width="9.109375" style="324"/>
    <col min="9217" max="9217" width="8.109375" style="324" customWidth="1"/>
    <col min="9218" max="9218" width="41" style="324" customWidth="1"/>
    <col min="9219" max="9221" width="32.88671875" style="324" customWidth="1"/>
    <col min="9222" max="9472" width="9.109375" style="324"/>
    <col min="9473" max="9473" width="8.109375" style="324" customWidth="1"/>
    <col min="9474" max="9474" width="41" style="324" customWidth="1"/>
    <col min="9475" max="9477" width="32.88671875" style="324" customWidth="1"/>
    <col min="9478" max="9728" width="9.109375" style="324"/>
    <col min="9729" max="9729" width="8.109375" style="324" customWidth="1"/>
    <col min="9730" max="9730" width="41" style="324" customWidth="1"/>
    <col min="9731" max="9733" width="32.88671875" style="324" customWidth="1"/>
    <col min="9734" max="9984" width="9.109375" style="324"/>
    <col min="9985" max="9985" width="8.109375" style="324" customWidth="1"/>
    <col min="9986" max="9986" width="41" style="324" customWidth="1"/>
    <col min="9987" max="9989" width="32.88671875" style="324" customWidth="1"/>
    <col min="9990" max="10240" width="9.109375" style="324"/>
    <col min="10241" max="10241" width="8.109375" style="324" customWidth="1"/>
    <col min="10242" max="10242" width="41" style="324" customWidth="1"/>
    <col min="10243" max="10245" width="32.88671875" style="324" customWidth="1"/>
    <col min="10246" max="10496" width="9.109375" style="324"/>
    <col min="10497" max="10497" width="8.109375" style="324" customWidth="1"/>
    <col min="10498" max="10498" width="41" style="324" customWidth="1"/>
    <col min="10499" max="10501" width="32.88671875" style="324" customWidth="1"/>
    <col min="10502" max="10752" width="9.109375" style="324"/>
    <col min="10753" max="10753" width="8.109375" style="324" customWidth="1"/>
    <col min="10754" max="10754" width="41" style="324" customWidth="1"/>
    <col min="10755" max="10757" width="32.88671875" style="324" customWidth="1"/>
    <col min="10758" max="11008" width="9.109375" style="324"/>
    <col min="11009" max="11009" width="8.109375" style="324" customWidth="1"/>
    <col min="11010" max="11010" width="41" style="324" customWidth="1"/>
    <col min="11011" max="11013" width="32.88671875" style="324" customWidth="1"/>
    <col min="11014" max="11264" width="9.109375" style="324"/>
    <col min="11265" max="11265" width="8.109375" style="324" customWidth="1"/>
    <col min="11266" max="11266" width="41" style="324" customWidth="1"/>
    <col min="11267" max="11269" width="32.88671875" style="324" customWidth="1"/>
    <col min="11270" max="11520" width="9.109375" style="324"/>
    <col min="11521" max="11521" width="8.109375" style="324" customWidth="1"/>
    <col min="11522" max="11522" width="41" style="324" customWidth="1"/>
    <col min="11523" max="11525" width="32.88671875" style="324" customWidth="1"/>
    <col min="11526" max="11776" width="9.109375" style="324"/>
    <col min="11777" max="11777" width="8.109375" style="324" customWidth="1"/>
    <col min="11778" max="11778" width="41" style="324" customWidth="1"/>
    <col min="11779" max="11781" width="32.88671875" style="324" customWidth="1"/>
    <col min="11782" max="12032" width="9.109375" style="324"/>
    <col min="12033" max="12033" width="8.109375" style="324" customWidth="1"/>
    <col min="12034" max="12034" width="41" style="324" customWidth="1"/>
    <col min="12035" max="12037" width="32.88671875" style="324" customWidth="1"/>
    <col min="12038" max="12288" width="9.109375" style="324"/>
    <col min="12289" max="12289" width="8.109375" style="324" customWidth="1"/>
    <col min="12290" max="12290" width="41" style="324" customWidth="1"/>
    <col min="12291" max="12293" width="32.88671875" style="324" customWidth="1"/>
    <col min="12294" max="12544" width="9.109375" style="324"/>
    <col min="12545" max="12545" width="8.109375" style="324" customWidth="1"/>
    <col min="12546" max="12546" width="41" style="324" customWidth="1"/>
    <col min="12547" max="12549" width="32.88671875" style="324" customWidth="1"/>
    <col min="12550" max="12800" width="9.109375" style="324"/>
    <col min="12801" max="12801" width="8.109375" style="324" customWidth="1"/>
    <col min="12802" max="12802" width="41" style="324" customWidth="1"/>
    <col min="12803" max="12805" width="32.88671875" style="324" customWidth="1"/>
    <col min="12806" max="13056" width="9.109375" style="324"/>
    <col min="13057" max="13057" width="8.109375" style="324" customWidth="1"/>
    <col min="13058" max="13058" width="41" style="324" customWidth="1"/>
    <col min="13059" max="13061" width="32.88671875" style="324" customWidth="1"/>
    <col min="13062" max="13312" width="9.109375" style="324"/>
    <col min="13313" max="13313" width="8.109375" style="324" customWidth="1"/>
    <col min="13314" max="13314" width="41" style="324" customWidth="1"/>
    <col min="13315" max="13317" width="32.88671875" style="324" customWidth="1"/>
    <col min="13318" max="13568" width="9.109375" style="324"/>
    <col min="13569" max="13569" width="8.109375" style="324" customWidth="1"/>
    <col min="13570" max="13570" width="41" style="324" customWidth="1"/>
    <col min="13571" max="13573" width="32.88671875" style="324" customWidth="1"/>
    <col min="13574" max="13824" width="9.109375" style="324"/>
    <col min="13825" max="13825" width="8.109375" style="324" customWidth="1"/>
    <col min="13826" max="13826" width="41" style="324" customWidth="1"/>
    <col min="13827" max="13829" width="32.88671875" style="324" customWidth="1"/>
    <col min="13830" max="14080" width="9.109375" style="324"/>
    <col min="14081" max="14081" width="8.109375" style="324" customWidth="1"/>
    <col min="14082" max="14082" width="41" style="324" customWidth="1"/>
    <col min="14083" max="14085" width="32.88671875" style="324" customWidth="1"/>
    <col min="14086" max="14336" width="9.109375" style="324"/>
    <col min="14337" max="14337" width="8.109375" style="324" customWidth="1"/>
    <col min="14338" max="14338" width="41" style="324" customWidth="1"/>
    <col min="14339" max="14341" width="32.88671875" style="324" customWidth="1"/>
    <col min="14342" max="14592" width="9.109375" style="324"/>
    <col min="14593" max="14593" width="8.109375" style="324" customWidth="1"/>
    <col min="14594" max="14594" width="41" style="324" customWidth="1"/>
    <col min="14595" max="14597" width="32.88671875" style="324" customWidth="1"/>
    <col min="14598" max="14848" width="9.109375" style="324"/>
    <col min="14849" max="14849" width="8.109375" style="324" customWidth="1"/>
    <col min="14850" max="14850" width="41" style="324" customWidth="1"/>
    <col min="14851" max="14853" width="32.88671875" style="324" customWidth="1"/>
    <col min="14854" max="15104" width="9.109375" style="324"/>
    <col min="15105" max="15105" width="8.109375" style="324" customWidth="1"/>
    <col min="15106" max="15106" width="41" style="324" customWidth="1"/>
    <col min="15107" max="15109" width="32.88671875" style="324" customWidth="1"/>
    <col min="15110" max="15360" width="9.109375" style="324"/>
    <col min="15361" max="15361" width="8.109375" style="324" customWidth="1"/>
    <col min="15362" max="15362" width="41" style="324" customWidth="1"/>
    <col min="15363" max="15365" width="32.88671875" style="324" customWidth="1"/>
    <col min="15366" max="15616" width="9.109375" style="324"/>
    <col min="15617" max="15617" width="8.109375" style="324" customWidth="1"/>
    <col min="15618" max="15618" width="41" style="324" customWidth="1"/>
    <col min="15619" max="15621" width="32.88671875" style="324" customWidth="1"/>
    <col min="15622" max="15872" width="9.109375" style="324"/>
    <col min="15873" max="15873" width="8.109375" style="324" customWidth="1"/>
    <col min="15874" max="15874" width="41" style="324" customWidth="1"/>
    <col min="15875" max="15877" width="32.88671875" style="324" customWidth="1"/>
    <col min="15878" max="16128" width="9.109375" style="324"/>
    <col min="16129" max="16129" width="8.109375" style="324" customWidth="1"/>
    <col min="16130" max="16130" width="41" style="324" customWidth="1"/>
    <col min="16131" max="16133" width="32.88671875" style="324" customWidth="1"/>
    <col min="16134" max="16384" width="9.109375" style="324"/>
  </cols>
  <sheetData>
    <row r="1" spans="1:6" x14ac:dyDescent="0.3">
      <c r="A1" s="531" t="s">
        <v>837</v>
      </c>
      <c r="B1" s="531"/>
      <c r="C1" s="531"/>
      <c r="D1" s="531"/>
      <c r="E1" s="531"/>
      <c r="F1" s="531"/>
    </row>
    <row r="2" spans="1:6" s="326" customFormat="1" ht="33" customHeight="1" x14ac:dyDescent="0.3">
      <c r="A2" s="507"/>
      <c r="B2" s="507" t="s">
        <v>70</v>
      </c>
      <c r="C2" s="507" t="s">
        <v>641</v>
      </c>
      <c r="D2" s="507" t="s">
        <v>642</v>
      </c>
      <c r="E2" s="507" t="s">
        <v>643</v>
      </c>
      <c r="F2" s="444" t="s">
        <v>398</v>
      </c>
    </row>
    <row r="3" spans="1:6" x14ac:dyDescent="0.3">
      <c r="A3" s="327">
        <v>1</v>
      </c>
      <c r="B3" s="327">
        <v>2</v>
      </c>
      <c r="C3" s="327">
        <v>3</v>
      </c>
      <c r="D3" s="327">
        <v>4</v>
      </c>
      <c r="E3" s="327">
        <v>5</v>
      </c>
      <c r="F3" s="445">
        <v>6</v>
      </c>
    </row>
    <row r="4" spans="1:6" ht="31.2" x14ac:dyDescent="0.3">
      <c r="A4" s="327" t="s">
        <v>581</v>
      </c>
      <c r="B4" s="330" t="s">
        <v>756</v>
      </c>
      <c r="C4" s="331">
        <v>32045901</v>
      </c>
      <c r="D4" s="331">
        <v>0</v>
      </c>
      <c r="E4" s="331">
        <v>39081312</v>
      </c>
      <c r="F4" s="446">
        <f>E4/C4*100</f>
        <v>121.95416817895057</v>
      </c>
    </row>
    <row r="5" spans="1:6" ht="31.2" x14ac:dyDescent="0.3">
      <c r="A5" s="327" t="s">
        <v>583</v>
      </c>
      <c r="B5" s="330" t="s">
        <v>757</v>
      </c>
      <c r="C5" s="331">
        <v>2869777</v>
      </c>
      <c r="D5" s="331">
        <v>0</v>
      </c>
      <c r="E5" s="331">
        <v>2381443</v>
      </c>
      <c r="F5" s="446">
        <f t="shared" ref="F5:F30" si="0">E5/C5*100</f>
        <v>82.983555865142137</v>
      </c>
    </row>
    <row r="6" spans="1:6" ht="31.2" x14ac:dyDescent="0.3">
      <c r="A6" s="327" t="s">
        <v>629</v>
      </c>
      <c r="B6" s="330" t="s">
        <v>758</v>
      </c>
      <c r="C6" s="331">
        <v>2712630</v>
      </c>
      <c r="D6" s="331">
        <v>0</v>
      </c>
      <c r="E6" s="331">
        <v>2318106</v>
      </c>
      <c r="F6" s="446">
        <f t="shared" si="0"/>
        <v>85.456033443558468</v>
      </c>
    </row>
    <row r="7" spans="1:6" ht="33.75" customHeight="1" x14ac:dyDescent="0.3">
      <c r="A7" s="507" t="s">
        <v>585</v>
      </c>
      <c r="B7" s="328" t="s">
        <v>759</v>
      </c>
      <c r="C7" s="329">
        <f t="shared" ref="C7" si="1">SUM(C4:C6)</f>
        <v>37628308</v>
      </c>
      <c r="D7" s="329">
        <f t="shared" ref="D7:E7" si="2">SUM(D4:D6)</f>
        <v>0</v>
      </c>
      <c r="E7" s="329">
        <f t="shared" si="2"/>
        <v>43780861</v>
      </c>
      <c r="F7" s="447">
        <f t="shared" si="0"/>
        <v>116.3508627600263</v>
      </c>
    </row>
    <row r="8" spans="1:6" ht="31.2" x14ac:dyDescent="0.3">
      <c r="A8" s="327" t="s">
        <v>588</v>
      </c>
      <c r="B8" s="330" t="s">
        <v>760</v>
      </c>
      <c r="C8" s="331">
        <v>29562625</v>
      </c>
      <c r="D8" s="331">
        <v>0</v>
      </c>
      <c r="E8" s="331">
        <v>30442042</v>
      </c>
      <c r="F8" s="446">
        <f t="shared" si="0"/>
        <v>102.97475951475892</v>
      </c>
    </row>
    <row r="9" spans="1:6" ht="31.2" x14ac:dyDescent="0.3">
      <c r="A9" s="327" t="s">
        <v>761</v>
      </c>
      <c r="B9" s="330" t="s">
        <v>762</v>
      </c>
      <c r="C9" s="331">
        <v>14110706</v>
      </c>
      <c r="D9" s="331">
        <v>0</v>
      </c>
      <c r="E9" s="331">
        <v>7545401</v>
      </c>
      <c r="F9" s="446">
        <f t="shared" si="0"/>
        <v>53.472880804121345</v>
      </c>
    </row>
    <row r="10" spans="1:6" ht="31.2" x14ac:dyDescent="0.3">
      <c r="A10" s="327" t="s">
        <v>649</v>
      </c>
      <c r="B10" s="330" t="s">
        <v>763</v>
      </c>
      <c r="C10" s="331">
        <v>2481540</v>
      </c>
      <c r="D10" s="331">
        <v>0</v>
      </c>
      <c r="E10" s="331">
        <v>5296351</v>
      </c>
      <c r="F10" s="446">
        <f t="shared" si="0"/>
        <v>213.43000717296516</v>
      </c>
    </row>
    <row r="11" spans="1:6" ht="31.2" x14ac:dyDescent="0.3">
      <c r="A11" s="327" t="s">
        <v>651</v>
      </c>
      <c r="B11" s="330" t="s">
        <v>764</v>
      </c>
      <c r="C11" s="331">
        <v>6779313</v>
      </c>
      <c r="D11" s="331">
        <v>0</v>
      </c>
      <c r="E11" s="331">
        <v>8550582</v>
      </c>
      <c r="F11" s="446">
        <f t="shared" si="0"/>
        <v>126.12755894291942</v>
      </c>
    </row>
    <row r="12" spans="1:6" ht="31.2" x14ac:dyDescent="0.3">
      <c r="A12" s="507" t="s">
        <v>765</v>
      </c>
      <c r="B12" s="328" t="s">
        <v>766</v>
      </c>
      <c r="C12" s="329">
        <f>SUM(C8:C11)</f>
        <v>52934184</v>
      </c>
      <c r="D12" s="329">
        <f>SUM(D8:D11)</f>
        <v>0</v>
      </c>
      <c r="E12" s="329">
        <f>SUM(E8:E11)</f>
        <v>51834376</v>
      </c>
      <c r="F12" s="447">
        <f t="shared" si="0"/>
        <v>97.922310467655464</v>
      </c>
    </row>
    <row r="13" spans="1:6" x14ac:dyDescent="0.3">
      <c r="A13" s="327" t="s">
        <v>767</v>
      </c>
      <c r="B13" s="330" t="s">
        <v>768</v>
      </c>
      <c r="C13" s="331">
        <v>2828767</v>
      </c>
      <c r="D13" s="331">
        <v>0</v>
      </c>
      <c r="E13" s="331">
        <v>3362135</v>
      </c>
      <c r="F13" s="446">
        <f t="shared" si="0"/>
        <v>118.85514077334753</v>
      </c>
    </row>
    <row r="14" spans="1:6" x14ac:dyDescent="0.3">
      <c r="A14" s="327" t="s">
        <v>591</v>
      </c>
      <c r="B14" s="330" t="s">
        <v>769</v>
      </c>
      <c r="C14" s="331">
        <v>18501163</v>
      </c>
      <c r="D14" s="331">
        <v>0</v>
      </c>
      <c r="E14" s="331">
        <v>17037473</v>
      </c>
      <c r="F14" s="446">
        <f t="shared" si="0"/>
        <v>92.088659507513128</v>
      </c>
    </row>
    <row r="15" spans="1:6" x14ac:dyDescent="0.3">
      <c r="A15" s="327" t="s">
        <v>595</v>
      </c>
      <c r="B15" s="330" t="s">
        <v>770</v>
      </c>
      <c r="C15" s="331">
        <v>1427649</v>
      </c>
      <c r="D15" s="331">
        <v>0</v>
      </c>
      <c r="E15" s="331">
        <v>582284</v>
      </c>
      <c r="F15" s="446">
        <f t="shared" si="0"/>
        <v>40.786215659451308</v>
      </c>
    </row>
    <row r="16" spans="1:6" ht="31.2" x14ac:dyDescent="0.3">
      <c r="A16" s="507" t="s">
        <v>597</v>
      </c>
      <c r="B16" s="328" t="s">
        <v>771</v>
      </c>
      <c r="C16" s="329">
        <f t="shared" ref="C16" si="3">SUM(C13:C15)</f>
        <v>22757579</v>
      </c>
      <c r="D16" s="329">
        <f t="shared" ref="D16:E16" si="4">SUM(D13:D15)</f>
        <v>0</v>
      </c>
      <c r="E16" s="329">
        <f t="shared" si="4"/>
        <v>20981892</v>
      </c>
      <c r="F16" s="447">
        <f t="shared" si="0"/>
        <v>92.197381804101397</v>
      </c>
    </row>
    <row r="17" spans="1:6" x14ac:dyDescent="0.3">
      <c r="A17" s="327" t="s">
        <v>772</v>
      </c>
      <c r="B17" s="330" t="s">
        <v>773</v>
      </c>
      <c r="C17" s="331">
        <v>6772811</v>
      </c>
      <c r="D17" s="331">
        <v>0</v>
      </c>
      <c r="E17" s="331">
        <v>10743602</v>
      </c>
      <c r="F17" s="446">
        <f t="shared" si="0"/>
        <v>158.62840407033357</v>
      </c>
    </row>
    <row r="18" spans="1:6" x14ac:dyDescent="0.3">
      <c r="A18" s="327" t="s">
        <v>599</v>
      </c>
      <c r="B18" s="330" t="s">
        <v>774</v>
      </c>
      <c r="C18" s="331">
        <v>11376381</v>
      </c>
      <c r="D18" s="331">
        <v>0</v>
      </c>
      <c r="E18" s="331">
        <v>10366286</v>
      </c>
      <c r="F18" s="446">
        <f t="shared" si="0"/>
        <v>91.121121910386094</v>
      </c>
    </row>
    <row r="19" spans="1:6" x14ac:dyDescent="0.3">
      <c r="A19" s="327" t="s">
        <v>775</v>
      </c>
      <c r="B19" s="330" t="s">
        <v>776</v>
      </c>
      <c r="C19" s="331">
        <v>3344861</v>
      </c>
      <c r="D19" s="331">
        <v>0</v>
      </c>
      <c r="E19" s="331">
        <v>3359802</v>
      </c>
      <c r="F19" s="446">
        <f t="shared" si="0"/>
        <v>100.44668522847438</v>
      </c>
    </row>
    <row r="20" spans="1:6" ht="31.2" x14ac:dyDescent="0.3">
      <c r="A20" s="507" t="s">
        <v>654</v>
      </c>
      <c r="B20" s="328" t="s">
        <v>777</v>
      </c>
      <c r="C20" s="329">
        <f t="shared" ref="C20" si="5">SUM(C17:C19)</f>
        <v>21494053</v>
      </c>
      <c r="D20" s="329">
        <f t="shared" ref="D20:E20" si="6">SUM(D17:D19)</f>
        <v>0</v>
      </c>
      <c r="E20" s="329">
        <f t="shared" si="6"/>
        <v>24469690</v>
      </c>
      <c r="F20" s="447">
        <f t="shared" si="0"/>
        <v>113.84400140820348</v>
      </c>
    </row>
    <row r="21" spans="1:6" x14ac:dyDescent="0.3">
      <c r="A21" s="507" t="s">
        <v>778</v>
      </c>
      <c r="B21" s="328" t="s">
        <v>779</v>
      </c>
      <c r="C21" s="329">
        <v>16240200</v>
      </c>
      <c r="D21" s="329">
        <v>0</v>
      </c>
      <c r="E21" s="329">
        <v>16685029</v>
      </c>
      <c r="F21" s="447">
        <f t="shared" si="0"/>
        <v>102.73906109530671</v>
      </c>
    </row>
    <row r="22" spans="1:6" x14ac:dyDescent="0.3">
      <c r="A22" s="507" t="s">
        <v>780</v>
      </c>
      <c r="B22" s="328" t="s">
        <v>781</v>
      </c>
      <c r="C22" s="329">
        <v>28043783</v>
      </c>
      <c r="D22" s="329">
        <v>0</v>
      </c>
      <c r="E22" s="329">
        <v>32737251</v>
      </c>
      <c r="F22" s="447">
        <f t="shared" si="0"/>
        <v>116.73621565250309</v>
      </c>
    </row>
    <row r="23" spans="1:6" ht="31.2" x14ac:dyDescent="0.3">
      <c r="A23" s="507" t="s">
        <v>601</v>
      </c>
      <c r="B23" s="328" t="s">
        <v>782</v>
      </c>
      <c r="C23" s="329">
        <f>C7+C12-C16-C20-C21-C22</f>
        <v>2026877</v>
      </c>
      <c r="D23" s="329">
        <f>D7+D12-D16-D20-D21-D22</f>
        <v>0</v>
      </c>
      <c r="E23" s="329">
        <f>E7+E12-E16-E20-E21-E22</f>
        <v>741375</v>
      </c>
      <c r="F23" s="447">
        <f t="shared" si="0"/>
        <v>36.577207201028969</v>
      </c>
    </row>
    <row r="24" spans="1:6" ht="31.2" x14ac:dyDescent="0.3">
      <c r="A24" s="327" t="s">
        <v>656</v>
      </c>
      <c r="B24" s="330" t="s">
        <v>783</v>
      </c>
      <c r="C24" s="331">
        <v>4683</v>
      </c>
      <c r="D24" s="331">
        <v>0</v>
      </c>
      <c r="E24" s="331">
        <v>9814</v>
      </c>
      <c r="F24" s="446">
        <f t="shared" si="0"/>
        <v>209.56651718983559</v>
      </c>
    </row>
    <row r="25" spans="1:6" ht="31.2" x14ac:dyDescent="0.3">
      <c r="A25" s="327">
        <v>29</v>
      </c>
      <c r="B25" s="330" t="s">
        <v>784</v>
      </c>
      <c r="C25" s="331">
        <v>0</v>
      </c>
      <c r="D25" s="331">
        <v>0</v>
      </c>
      <c r="E25" s="331">
        <v>0</v>
      </c>
      <c r="F25" s="448"/>
    </row>
    <row r="26" spans="1:6" ht="46.8" x14ac:dyDescent="0.3">
      <c r="A26" s="507" t="s">
        <v>785</v>
      </c>
      <c r="B26" s="328" t="s">
        <v>786</v>
      </c>
      <c r="C26" s="329">
        <f>SUM(C24:C24)</f>
        <v>4683</v>
      </c>
      <c r="D26" s="329">
        <f>SUM(D24:D24)</f>
        <v>0</v>
      </c>
      <c r="E26" s="329">
        <f>SUM(E24:E24)</f>
        <v>9814</v>
      </c>
      <c r="F26" s="447">
        <f t="shared" si="0"/>
        <v>209.56651718983559</v>
      </c>
    </row>
    <row r="27" spans="1:6" ht="31.2" x14ac:dyDescent="0.3">
      <c r="A27" s="327">
        <v>35</v>
      </c>
      <c r="B27" s="330" t="s">
        <v>787</v>
      </c>
      <c r="C27" s="331">
        <v>0</v>
      </c>
      <c r="D27" s="331">
        <v>0</v>
      </c>
      <c r="E27" s="331">
        <v>0</v>
      </c>
      <c r="F27" s="448">
        <v>0</v>
      </c>
    </row>
    <row r="28" spans="1:6" ht="31.2" x14ac:dyDescent="0.3">
      <c r="A28" s="507">
        <v>42</v>
      </c>
      <c r="B28" s="328" t="s">
        <v>788</v>
      </c>
      <c r="C28" s="329">
        <f t="shared" ref="C28" si="7">C27</f>
        <v>0</v>
      </c>
      <c r="D28" s="329">
        <f t="shared" ref="D28:F28" si="8">D27</f>
        <v>0</v>
      </c>
      <c r="E28" s="329">
        <f t="shared" si="8"/>
        <v>0</v>
      </c>
      <c r="F28" s="329">
        <f t="shared" si="8"/>
        <v>0</v>
      </c>
    </row>
    <row r="29" spans="1:6" ht="31.2" x14ac:dyDescent="0.3">
      <c r="A29" s="507" t="s">
        <v>662</v>
      </c>
      <c r="B29" s="328" t="s">
        <v>789</v>
      </c>
      <c r="C29" s="329">
        <f>C26</f>
        <v>4683</v>
      </c>
      <c r="D29" s="329">
        <f>D26</f>
        <v>0</v>
      </c>
      <c r="E29" s="329">
        <f>E26</f>
        <v>9814</v>
      </c>
      <c r="F29" s="447">
        <f t="shared" si="0"/>
        <v>209.56651718983559</v>
      </c>
    </row>
    <row r="30" spans="1:6" ht="31.2" x14ac:dyDescent="0.3">
      <c r="A30" s="507" t="s">
        <v>790</v>
      </c>
      <c r="B30" s="328" t="s">
        <v>791</v>
      </c>
      <c r="C30" s="329">
        <f>C23+C29</f>
        <v>2031560</v>
      </c>
      <c r="D30" s="329">
        <f>D23+D29</f>
        <v>0</v>
      </c>
      <c r="E30" s="329">
        <f>E23+E29</f>
        <v>751189</v>
      </c>
      <c r="F30" s="447">
        <f t="shared" si="0"/>
        <v>36.975969205930419</v>
      </c>
    </row>
  </sheetData>
  <mergeCells count="1">
    <mergeCell ref="A1:F1"/>
  </mergeCells>
  <printOptions horizontalCentered="1"/>
  <pageMargins left="0.70866141732283472" right="0.70866141732283472" top="1.1417322834645669" bottom="0" header="0.11811023622047245" footer="0.31496062992125984"/>
  <pageSetup paperSize="9" scale="95" orientation="portrait" r:id="rId1"/>
  <headerFooter>
    <oddHeader>&amp;L&amp;"Times New Roman,Normál"&amp;12Pécsely Község 
Önkormányzata &amp;C&amp;"Times New Roman,Normál"&amp;12 
2. melléklet 
az önkormányzat 2019. évi költségvetési gazdálkodási beszámolójáról szóló
9/2020. (VII. 07.) önkormányzati rendeletéhez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F0"/>
  </sheetPr>
  <dimension ref="A1:IV19"/>
  <sheetViews>
    <sheetView view="pageLayout" zoomScaleNormal="100" workbookViewId="0">
      <selection sqref="A1:C1"/>
    </sheetView>
  </sheetViews>
  <sheetFormatPr defaultRowHeight="15.6" x14ac:dyDescent="0.3"/>
  <cols>
    <col min="1" max="1" width="8.109375" style="335" customWidth="1"/>
    <col min="2" max="2" width="56.44140625" style="335" customWidth="1"/>
    <col min="3" max="3" width="14.88671875" style="335" customWidth="1"/>
    <col min="4" max="4" width="11.5546875" style="335" customWidth="1"/>
    <col min="5" max="256" width="9.109375" style="335"/>
    <col min="257" max="257" width="8.109375" style="335" customWidth="1"/>
    <col min="258" max="258" width="78.44140625" style="335" customWidth="1"/>
    <col min="259" max="259" width="14.88671875" style="335" customWidth="1"/>
    <col min="260" max="260" width="11.5546875" style="335" customWidth="1"/>
    <col min="261" max="512" width="9.109375" style="335"/>
    <col min="513" max="513" width="8.109375" style="335" customWidth="1"/>
    <col min="514" max="514" width="78.44140625" style="335" customWidth="1"/>
    <col min="515" max="515" width="14.88671875" style="335" customWidth="1"/>
    <col min="516" max="516" width="11.5546875" style="335" customWidth="1"/>
    <col min="517" max="768" width="9.109375" style="335"/>
    <col min="769" max="769" width="8.109375" style="335" customWidth="1"/>
    <col min="770" max="770" width="78.44140625" style="335" customWidth="1"/>
    <col min="771" max="771" width="14.88671875" style="335" customWidth="1"/>
    <col min="772" max="772" width="11.5546875" style="335" customWidth="1"/>
    <col min="773" max="1024" width="9.109375" style="335"/>
    <col min="1025" max="1025" width="8.109375" style="335" customWidth="1"/>
    <col min="1026" max="1026" width="78.44140625" style="335" customWidth="1"/>
    <col min="1027" max="1027" width="14.88671875" style="335" customWidth="1"/>
    <col min="1028" max="1028" width="11.5546875" style="335" customWidth="1"/>
    <col min="1029" max="1280" width="9.109375" style="335"/>
    <col min="1281" max="1281" width="8.109375" style="335" customWidth="1"/>
    <col min="1282" max="1282" width="78.44140625" style="335" customWidth="1"/>
    <col min="1283" max="1283" width="14.88671875" style="335" customWidth="1"/>
    <col min="1284" max="1284" width="11.5546875" style="335" customWidth="1"/>
    <col min="1285" max="1536" width="9.109375" style="335"/>
    <col min="1537" max="1537" width="8.109375" style="335" customWidth="1"/>
    <col min="1538" max="1538" width="78.44140625" style="335" customWidth="1"/>
    <col min="1539" max="1539" width="14.88671875" style="335" customWidth="1"/>
    <col min="1540" max="1540" width="11.5546875" style="335" customWidth="1"/>
    <col min="1541" max="1792" width="9.109375" style="335"/>
    <col min="1793" max="1793" width="8.109375" style="335" customWidth="1"/>
    <col min="1794" max="1794" width="78.44140625" style="335" customWidth="1"/>
    <col min="1795" max="1795" width="14.88671875" style="335" customWidth="1"/>
    <col min="1796" max="1796" width="11.5546875" style="335" customWidth="1"/>
    <col min="1797" max="2048" width="9.109375" style="335"/>
    <col min="2049" max="2049" width="8.109375" style="335" customWidth="1"/>
    <col min="2050" max="2050" width="78.44140625" style="335" customWidth="1"/>
    <col min="2051" max="2051" width="14.88671875" style="335" customWidth="1"/>
    <col min="2052" max="2052" width="11.5546875" style="335" customWidth="1"/>
    <col min="2053" max="2304" width="9.109375" style="335"/>
    <col min="2305" max="2305" width="8.109375" style="335" customWidth="1"/>
    <col min="2306" max="2306" width="78.44140625" style="335" customWidth="1"/>
    <col min="2307" max="2307" width="14.88671875" style="335" customWidth="1"/>
    <col min="2308" max="2308" width="11.5546875" style="335" customWidth="1"/>
    <col min="2309" max="2560" width="9.109375" style="335"/>
    <col min="2561" max="2561" width="8.109375" style="335" customWidth="1"/>
    <col min="2562" max="2562" width="78.44140625" style="335" customWidth="1"/>
    <col min="2563" max="2563" width="14.88671875" style="335" customWidth="1"/>
    <col min="2564" max="2564" width="11.5546875" style="335" customWidth="1"/>
    <col min="2565" max="2816" width="9.109375" style="335"/>
    <col min="2817" max="2817" width="8.109375" style="335" customWidth="1"/>
    <col min="2818" max="2818" width="78.44140625" style="335" customWidth="1"/>
    <col min="2819" max="2819" width="14.88671875" style="335" customWidth="1"/>
    <col min="2820" max="2820" width="11.5546875" style="335" customWidth="1"/>
    <col min="2821" max="3072" width="9.109375" style="335"/>
    <col min="3073" max="3073" width="8.109375" style="335" customWidth="1"/>
    <col min="3074" max="3074" width="78.44140625" style="335" customWidth="1"/>
    <col min="3075" max="3075" width="14.88671875" style="335" customWidth="1"/>
    <col min="3076" max="3076" width="11.5546875" style="335" customWidth="1"/>
    <col min="3077" max="3328" width="9.109375" style="335"/>
    <col min="3329" max="3329" width="8.109375" style="335" customWidth="1"/>
    <col min="3330" max="3330" width="78.44140625" style="335" customWidth="1"/>
    <col min="3331" max="3331" width="14.88671875" style="335" customWidth="1"/>
    <col min="3332" max="3332" width="11.5546875" style="335" customWidth="1"/>
    <col min="3333" max="3584" width="9.109375" style="335"/>
    <col min="3585" max="3585" width="8.109375" style="335" customWidth="1"/>
    <col min="3586" max="3586" width="78.44140625" style="335" customWidth="1"/>
    <col min="3587" max="3587" width="14.88671875" style="335" customWidth="1"/>
    <col min="3588" max="3588" width="11.5546875" style="335" customWidth="1"/>
    <col min="3589" max="3840" width="9.109375" style="335"/>
    <col min="3841" max="3841" width="8.109375" style="335" customWidth="1"/>
    <col min="3842" max="3842" width="78.44140625" style="335" customWidth="1"/>
    <col min="3843" max="3843" width="14.88671875" style="335" customWidth="1"/>
    <col min="3844" max="3844" width="11.5546875" style="335" customWidth="1"/>
    <col min="3845" max="4096" width="9.109375" style="335"/>
    <col min="4097" max="4097" width="8.109375" style="335" customWidth="1"/>
    <col min="4098" max="4098" width="78.44140625" style="335" customWidth="1"/>
    <col min="4099" max="4099" width="14.88671875" style="335" customWidth="1"/>
    <col min="4100" max="4100" width="11.5546875" style="335" customWidth="1"/>
    <col min="4101" max="4352" width="9.109375" style="335"/>
    <col min="4353" max="4353" width="8.109375" style="335" customWidth="1"/>
    <col min="4354" max="4354" width="78.44140625" style="335" customWidth="1"/>
    <col min="4355" max="4355" width="14.88671875" style="335" customWidth="1"/>
    <col min="4356" max="4356" width="11.5546875" style="335" customWidth="1"/>
    <col min="4357" max="4608" width="9.109375" style="335"/>
    <col min="4609" max="4609" width="8.109375" style="335" customWidth="1"/>
    <col min="4610" max="4610" width="78.44140625" style="335" customWidth="1"/>
    <col min="4611" max="4611" width="14.88671875" style="335" customWidth="1"/>
    <col min="4612" max="4612" width="11.5546875" style="335" customWidth="1"/>
    <col min="4613" max="4864" width="9.109375" style="335"/>
    <col min="4865" max="4865" width="8.109375" style="335" customWidth="1"/>
    <col min="4866" max="4866" width="78.44140625" style="335" customWidth="1"/>
    <col min="4867" max="4867" width="14.88671875" style="335" customWidth="1"/>
    <col min="4868" max="4868" width="11.5546875" style="335" customWidth="1"/>
    <col min="4869" max="5120" width="9.109375" style="335"/>
    <col min="5121" max="5121" width="8.109375" style="335" customWidth="1"/>
    <col min="5122" max="5122" width="78.44140625" style="335" customWidth="1"/>
    <col min="5123" max="5123" width="14.88671875" style="335" customWidth="1"/>
    <col min="5124" max="5124" width="11.5546875" style="335" customWidth="1"/>
    <col min="5125" max="5376" width="9.109375" style="335"/>
    <col min="5377" max="5377" width="8.109375" style="335" customWidth="1"/>
    <col min="5378" max="5378" width="78.44140625" style="335" customWidth="1"/>
    <col min="5379" max="5379" width="14.88671875" style="335" customWidth="1"/>
    <col min="5380" max="5380" width="11.5546875" style="335" customWidth="1"/>
    <col min="5381" max="5632" width="9.109375" style="335"/>
    <col min="5633" max="5633" width="8.109375" style="335" customWidth="1"/>
    <col min="5634" max="5634" width="78.44140625" style="335" customWidth="1"/>
    <col min="5635" max="5635" width="14.88671875" style="335" customWidth="1"/>
    <col min="5636" max="5636" width="11.5546875" style="335" customWidth="1"/>
    <col min="5637" max="5888" width="9.109375" style="335"/>
    <col min="5889" max="5889" width="8.109375" style="335" customWidth="1"/>
    <col min="5890" max="5890" width="78.44140625" style="335" customWidth="1"/>
    <col min="5891" max="5891" width="14.88671875" style="335" customWidth="1"/>
    <col min="5892" max="5892" width="11.5546875" style="335" customWidth="1"/>
    <col min="5893" max="6144" width="9.109375" style="335"/>
    <col min="6145" max="6145" width="8.109375" style="335" customWidth="1"/>
    <col min="6146" max="6146" width="78.44140625" style="335" customWidth="1"/>
    <col min="6147" max="6147" width="14.88671875" style="335" customWidth="1"/>
    <col min="6148" max="6148" width="11.5546875" style="335" customWidth="1"/>
    <col min="6149" max="6400" width="9.109375" style="335"/>
    <col min="6401" max="6401" width="8.109375" style="335" customWidth="1"/>
    <col min="6402" max="6402" width="78.44140625" style="335" customWidth="1"/>
    <col min="6403" max="6403" width="14.88671875" style="335" customWidth="1"/>
    <col min="6404" max="6404" width="11.5546875" style="335" customWidth="1"/>
    <col min="6405" max="6656" width="9.109375" style="335"/>
    <col min="6657" max="6657" width="8.109375" style="335" customWidth="1"/>
    <col min="6658" max="6658" width="78.44140625" style="335" customWidth="1"/>
    <col min="6659" max="6659" width="14.88671875" style="335" customWidth="1"/>
    <col min="6660" max="6660" width="11.5546875" style="335" customWidth="1"/>
    <col min="6661" max="6912" width="9.109375" style="335"/>
    <col min="6913" max="6913" width="8.109375" style="335" customWidth="1"/>
    <col min="6914" max="6914" width="78.44140625" style="335" customWidth="1"/>
    <col min="6915" max="6915" width="14.88671875" style="335" customWidth="1"/>
    <col min="6916" max="6916" width="11.5546875" style="335" customWidth="1"/>
    <col min="6917" max="7168" width="9.109375" style="335"/>
    <col min="7169" max="7169" width="8.109375" style="335" customWidth="1"/>
    <col min="7170" max="7170" width="78.44140625" style="335" customWidth="1"/>
    <col min="7171" max="7171" width="14.88671875" style="335" customWidth="1"/>
    <col min="7172" max="7172" width="11.5546875" style="335" customWidth="1"/>
    <col min="7173" max="7424" width="9.109375" style="335"/>
    <col min="7425" max="7425" width="8.109375" style="335" customWidth="1"/>
    <col min="7426" max="7426" width="78.44140625" style="335" customWidth="1"/>
    <col min="7427" max="7427" width="14.88671875" style="335" customWidth="1"/>
    <col min="7428" max="7428" width="11.5546875" style="335" customWidth="1"/>
    <col min="7429" max="7680" width="9.109375" style="335"/>
    <col min="7681" max="7681" width="8.109375" style="335" customWidth="1"/>
    <col min="7682" max="7682" width="78.44140625" style="335" customWidth="1"/>
    <col min="7683" max="7683" width="14.88671875" style="335" customWidth="1"/>
    <col min="7684" max="7684" width="11.5546875" style="335" customWidth="1"/>
    <col min="7685" max="7936" width="9.109375" style="335"/>
    <col min="7937" max="7937" width="8.109375" style="335" customWidth="1"/>
    <col min="7938" max="7938" width="78.44140625" style="335" customWidth="1"/>
    <col min="7939" max="7939" width="14.88671875" style="335" customWidth="1"/>
    <col min="7940" max="7940" width="11.5546875" style="335" customWidth="1"/>
    <col min="7941" max="8192" width="9.109375" style="335"/>
    <col min="8193" max="8193" width="8.109375" style="335" customWidth="1"/>
    <col min="8194" max="8194" width="78.44140625" style="335" customWidth="1"/>
    <col min="8195" max="8195" width="14.88671875" style="335" customWidth="1"/>
    <col min="8196" max="8196" width="11.5546875" style="335" customWidth="1"/>
    <col min="8197" max="8448" width="9.109375" style="335"/>
    <col min="8449" max="8449" width="8.109375" style="335" customWidth="1"/>
    <col min="8450" max="8450" width="78.44140625" style="335" customWidth="1"/>
    <col min="8451" max="8451" width="14.88671875" style="335" customWidth="1"/>
    <col min="8452" max="8452" width="11.5546875" style="335" customWidth="1"/>
    <col min="8453" max="8704" width="9.109375" style="335"/>
    <col min="8705" max="8705" width="8.109375" style="335" customWidth="1"/>
    <col min="8706" max="8706" width="78.44140625" style="335" customWidth="1"/>
    <col min="8707" max="8707" width="14.88671875" style="335" customWidth="1"/>
    <col min="8708" max="8708" width="11.5546875" style="335" customWidth="1"/>
    <col min="8709" max="8960" width="9.109375" style="335"/>
    <col min="8961" max="8961" width="8.109375" style="335" customWidth="1"/>
    <col min="8962" max="8962" width="78.44140625" style="335" customWidth="1"/>
    <col min="8963" max="8963" width="14.88671875" style="335" customWidth="1"/>
    <col min="8964" max="8964" width="11.5546875" style="335" customWidth="1"/>
    <col min="8965" max="9216" width="9.109375" style="335"/>
    <col min="9217" max="9217" width="8.109375" style="335" customWidth="1"/>
    <col min="9218" max="9218" width="78.44140625" style="335" customWidth="1"/>
    <col min="9219" max="9219" width="14.88671875" style="335" customWidth="1"/>
    <col min="9220" max="9220" width="11.5546875" style="335" customWidth="1"/>
    <col min="9221" max="9472" width="9.109375" style="335"/>
    <col min="9473" max="9473" width="8.109375" style="335" customWidth="1"/>
    <col min="9474" max="9474" width="78.44140625" style="335" customWidth="1"/>
    <col min="9475" max="9475" width="14.88671875" style="335" customWidth="1"/>
    <col min="9476" max="9476" width="11.5546875" style="335" customWidth="1"/>
    <col min="9477" max="9728" width="9.109375" style="335"/>
    <col min="9729" max="9729" width="8.109375" style="335" customWidth="1"/>
    <col min="9730" max="9730" width="78.44140625" style="335" customWidth="1"/>
    <col min="9731" max="9731" width="14.88671875" style="335" customWidth="1"/>
    <col min="9732" max="9732" width="11.5546875" style="335" customWidth="1"/>
    <col min="9733" max="9984" width="9.109375" style="335"/>
    <col min="9985" max="9985" width="8.109375" style="335" customWidth="1"/>
    <col min="9986" max="9986" width="78.44140625" style="335" customWidth="1"/>
    <col min="9987" max="9987" width="14.88671875" style="335" customWidth="1"/>
    <col min="9988" max="9988" width="11.5546875" style="335" customWidth="1"/>
    <col min="9989" max="10240" width="9.109375" style="335"/>
    <col min="10241" max="10241" width="8.109375" style="335" customWidth="1"/>
    <col min="10242" max="10242" width="78.44140625" style="335" customWidth="1"/>
    <col min="10243" max="10243" width="14.88671875" style="335" customWidth="1"/>
    <col min="10244" max="10244" width="11.5546875" style="335" customWidth="1"/>
    <col min="10245" max="10496" width="9.109375" style="335"/>
    <col min="10497" max="10497" width="8.109375" style="335" customWidth="1"/>
    <col min="10498" max="10498" width="78.44140625" style="335" customWidth="1"/>
    <col min="10499" max="10499" width="14.88671875" style="335" customWidth="1"/>
    <col min="10500" max="10500" width="11.5546875" style="335" customWidth="1"/>
    <col min="10501" max="10752" width="9.109375" style="335"/>
    <col min="10753" max="10753" width="8.109375" style="335" customWidth="1"/>
    <col min="10754" max="10754" width="78.44140625" style="335" customWidth="1"/>
    <col min="10755" max="10755" width="14.88671875" style="335" customWidth="1"/>
    <col min="10756" max="10756" width="11.5546875" style="335" customWidth="1"/>
    <col min="10757" max="11008" width="9.109375" style="335"/>
    <col min="11009" max="11009" width="8.109375" style="335" customWidth="1"/>
    <col min="11010" max="11010" width="78.44140625" style="335" customWidth="1"/>
    <col min="11011" max="11011" width="14.88671875" style="335" customWidth="1"/>
    <col min="11012" max="11012" width="11.5546875" style="335" customWidth="1"/>
    <col min="11013" max="11264" width="9.109375" style="335"/>
    <col min="11265" max="11265" width="8.109375" style="335" customWidth="1"/>
    <col min="11266" max="11266" width="78.44140625" style="335" customWidth="1"/>
    <col min="11267" max="11267" width="14.88671875" style="335" customWidth="1"/>
    <col min="11268" max="11268" width="11.5546875" style="335" customWidth="1"/>
    <col min="11269" max="11520" width="9.109375" style="335"/>
    <col min="11521" max="11521" width="8.109375" style="335" customWidth="1"/>
    <col min="11522" max="11522" width="78.44140625" style="335" customWidth="1"/>
    <col min="11523" max="11523" width="14.88671875" style="335" customWidth="1"/>
    <col min="11524" max="11524" width="11.5546875" style="335" customWidth="1"/>
    <col min="11525" max="11776" width="9.109375" style="335"/>
    <col min="11777" max="11777" width="8.109375" style="335" customWidth="1"/>
    <col min="11778" max="11778" width="78.44140625" style="335" customWidth="1"/>
    <col min="11779" max="11779" width="14.88671875" style="335" customWidth="1"/>
    <col min="11780" max="11780" width="11.5546875" style="335" customWidth="1"/>
    <col min="11781" max="12032" width="9.109375" style="335"/>
    <col min="12033" max="12033" width="8.109375" style="335" customWidth="1"/>
    <col min="12034" max="12034" width="78.44140625" style="335" customWidth="1"/>
    <col min="12035" max="12035" width="14.88671875" style="335" customWidth="1"/>
    <col min="12036" max="12036" width="11.5546875" style="335" customWidth="1"/>
    <col min="12037" max="12288" width="9.109375" style="335"/>
    <col min="12289" max="12289" width="8.109375" style="335" customWidth="1"/>
    <col min="12290" max="12290" width="78.44140625" style="335" customWidth="1"/>
    <col min="12291" max="12291" width="14.88671875" style="335" customWidth="1"/>
    <col min="12292" max="12292" width="11.5546875" style="335" customWidth="1"/>
    <col min="12293" max="12544" width="9.109375" style="335"/>
    <col min="12545" max="12545" width="8.109375" style="335" customWidth="1"/>
    <col min="12546" max="12546" width="78.44140625" style="335" customWidth="1"/>
    <col min="12547" max="12547" width="14.88671875" style="335" customWidth="1"/>
    <col min="12548" max="12548" width="11.5546875" style="335" customWidth="1"/>
    <col min="12549" max="12800" width="9.109375" style="335"/>
    <col min="12801" max="12801" width="8.109375" style="335" customWidth="1"/>
    <col min="12802" max="12802" width="78.44140625" style="335" customWidth="1"/>
    <col min="12803" max="12803" width="14.88671875" style="335" customWidth="1"/>
    <col min="12804" max="12804" width="11.5546875" style="335" customWidth="1"/>
    <col min="12805" max="13056" width="9.109375" style="335"/>
    <col min="13057" max="13057" width="8.109375" style="335" customWidth="1"/>
    <col min="13058" max="13058" width="78.44140625" style="335" customWidth="1"/>
    <col min="13059" max="13059" width="14.88671875" style="335" customWidth="1"/>
    <col min="13060" max="13060" width="11.5546875" style="335" customWidth="1"/>
    <col min="13061" max="13312" width="9.109375" style="335"/>
    <col min="13313" max="13313" width="8.109375" style="335" customWidth="1"/>
    <col min="13314" max="13314" width="78.44140625" style="335" customWidth="1"/>
    <col min="13315" max="13315" width="14.88671875" style="335" customWidth="1"/>
    <col min="13316" max="13316" width="11.5546875" style="335" customWidth="1"/>
    <col min="13317" max="13568" width="9.109375" style="335"/>
    <col min="13569" max="13569" width="8.109375" style="335" customWidth="1"/>
    <col min="13570" max="13570" width="78.44140625" style="335" customWidth="1"/>
    <col min="13571" max="13571" width="14.88671875" style="335" customWidth="1"/>
    <col min="13572" max="13572" width="11.5546875" style="335" customWidth="1"/>
    <col min="13573" max="13824" width="9.109375" style="335"/>
    <col min="13825" max="13825" width="8.109375" style="335" customWidth="1"/>
    <col min="13826" max="13826" width="78.44140625" style="335" customWidth="1"/>
    <col min="13827" max="13827" width="14.88671875" style="335" customWidth="1"/>
    <col min="13828" max="13828" width="11.5546875" style="335" customWidth="1"/>
    <col min="13829" max="14080" width="9.109375" style="335"/>
    <col min="14081" max="14081" width="8.109375" style="335" customWidth="1"/>
    <col min="14082" max="14082" width="78.44140625" style="335" customWidth="1"/>
    <col min="14083" max="14083" width="14.88671875" style="335" customWidth="1"/>
    <col min="14084" max="14084" width="11.5546875" style="335" customWidth="1"/>
    <col min="14085" max="14336" width="9.109375" style="335"/>
    <col min="14337" max="14337" width="8.109375" style="335" customWidth="1"/>
    <col min="14338" max="14338" width="78.44140625" style="335" customWidth="1"/>
    <col min="14339" max="14339" width="14.88671875" style="335" customWidth="1"/>
    <col min="14340" max="14340" width="11.5546875" style="335" customWidth="1"/>
    <col min="14341" max="14592" width="9.109375" style="335"/>
    <col min="14593" max="14593" width="8.109375" style="335" customWidth="1"/>
    <col min="14594" max="14594" width="78.44140625" style="335" customWidth="1"/>
    <col min="14595" max="14595" width="14.88671875" style="335" customWidth="1"/>
    <col min="14596" max="14596" width="11.5546875" style="335" customWidth="1"/>
    <col min="14597" max="14848" width="9.109375" style="335"/>
    <col min="14849" max="14849" width="8.109375" style="335" customWidth="1"/>
    <col min="14850" max="14850" width="78.44140625" style="335" customWidth="1"/>
    <col min="14851" max="14851" width="14.88671875" style="335" customWidth="1"/>
    <col min="14852" max="14852" width="11.5546875" style="335" customWidth="1"/>
    <col min="14853" max="15104" width="9.109375" style="335"/>
    <col min="15105" max="15105" width="8.109375" style="335" customWidth="1"/>
    <col min="15106" max="15106" width="78.44140625" style="335" customWidth="1"/>
    <col min="15107" max="15107" width="14.88671875" style="335" customWidth="1"/>
    <col min="15108" max="15108" width="11.5546875" style="335" customWidth="1"/>
    <col min="15109" max="15360" width="9.109375" style="335"/>
    <col min="15361" max="15361" width="8.109375" style="335" customWidth="1"/>
    <col min="15362" max="15362" width="78.44140625" style="335" customWidth="1"/>
    <col min="15363" max="15363" width="14.88671875" style="335" customWidth="1"/>
    <col min="15364" max="15364" width="11.5546875" style="335" customWidth="1"/>
    <col min="15365" max="15616" width="9.109375" style="335"/>
    <col min="15617" max="15617" width="8.109375" style="335" customWidth="1"/>
    <col min="15618" max="15618" width="78.44140625" style="335" customWidth="1"/>
    <col min="15619" max="15619" width="14.88671875" style="335" customWidth="1"/>
    <col min="15620" max="15620" width="11.5546875" style="335" customWidth="1"/>
    <col min="15621" max="15872" width="9.109375" style="335"/>
    <col min="15873" max="15873" width="8.109375" style="335" customWidth="1"/>
    <col min="15874" max="15874" width="78.44140625" style="335" customWidth="1"/>
    <col min="15875" max="15875" width="14.88671875" style="335" customWidth="1"/>
    <col min="15876" max="15876" width="11.5546875" style="335" customWidth="1"/>
    <col min="15877" max="16128" width="9.109375" style="335"/>
    <col min="16129" max="16129" width="8.109375" style="335" customWidth="1"/>
    <col min="16130" max="16130" width="78.44140625" style="335" customWidth="1"/>
    <col min="16131" max="16131" width="14.88671875" style="335" customWidth="1"/>
    <col min="16132" max="16132" width="11.5546875" style="335" customWidth="1"/>
    <col min="16133" max="16384" width="9.109375" style="335"/>
  </cols>
  <sheetData>
    <row r="1" spans="1:256" ht="17.399999999999999" x14ac:dyDescent="0.3">
      <c r="A1" s="570" t="s">
        <v>859</v>
      </c>
      <c r="B1" s="570"/>
      <c r="C1" s="570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Y1" s="334"/>
      <c r="Z1" s="334"/>
      <c r="AA1" s="334"/>
      <c r="AB1" s="334"/>
      <c r="AC1" s="334"/>
      <c r="AD1" s="334"/>
      <c r="AE1" s="334"/>
      <c r="AF1" s="334"/>
      <c r="AG1" s="334"/>
      <c r="AH1" s="334"/>
      <c r="AI1" s="334"/>
      <c r="AJ1" s="334"/>
      <c r="AK1" s="334"/>
      <c r="AL1" s="334"/>
      <c r="AM1" s="334"/>
      <c r="AN1" s="334"/>
      <c r="AO1" s="334"/>
      <c r="AP1" s="334"/>
      <c r="AQ1" s="334"/>
      <c r="AR1" s="334"/>
      <c r="AS1" s="334"/>
      <c r="AT1" s="334"/>
      <c r="AU1" s="334"/>
      <c r="AV1" s="334"/>
      <c r="AW1" s="334"/>
      <c r="AX1" s="334"/>
      <c r="AY1" s="334"/>
      <c r="AZ1" s="334"/>
      <c r="BA1" s="334"/>
      <c r="BB1" s="334"/>
      <c r="BC1" s="334"/>
      <c r="BD1" s="334"/>
      <c r="BE1" s="334"/>
      <c r="BF1" s="334"/>
      <c r="BG1" s="334"/>
      <c r="BH1" s="334"/>
      <c r="BI1" s="334"/>
      <c r="BJ1" s="334"/>
      <c r="BK1" s="334"/>
      <c r="BL1" s="334"/>
      <c r="BM1" s="334"/>
      <c r="BN1" s="334"/>
      <c r="BO1" s="334"/>
      <c r="BP1" s="334"/>
      <c r="BQ1" s="334"/>
      <c r="BR1" s="334"/>
      <c r="BS1" s="334"/>
      <c r="BT1" s="334"/>
      <c r="BU1" s="334"/>
      <c r="BV1" s="334"/>
      <c r="BW1" s="334"/>
      <c r="BX1" s="334"/>
      <c r="BY1" s="334"/>
      <c r="BZ1" s="334"/>
      <c r="CA1" s="334"/>
      <c r="CB1" s="334"/>
      <c r="CC1" s="334"/>
      <c r="CD1" s="334"/>
      <c r="CE1" s="334"/>
      <c r="CF1" s="334"/>
      <c r="CG1" s="334"/>
      <c r="CH1" s="334"/>
      <c r="CI1" s="334"/>
      <c r="CJ1" s="334"/>
      <c r="CK1" s="334"/>
      <c r="CL1" s="334"/>
      <c r="CM1" s="334"/>
      <c r="CN1" s="334"/>
      <c r="CO1" s="334"/>
      <c r="CP1" s="334"/>
      <c r="CQ1" s="334"/>
      <c r="CR1" s="334"/>
      <c r="CS1" s="334"/>
      <c r="CT1" s="334"/>
      <c r="CU1" s="334"/>
      <c r="CV1" s="334"/>
      <c r="CW1" s="334"/>
      <c r="CX1" s="334"/>
      <c r="CY1" s="334"/>
      <c r="CZ1" s="334"/>
      <c r="DA1" s="334"/>
      <c r="DB1" s="334"/>
      <c r="DC1" s="334"/>
      <c r="DD1" s="334"/>
      <c r="DE1" s="334"/>
      <c r="DF1" s="334"/>
      <c r="DG1" s="334"/>
      <c r="DH1" s="334"/>
      <c r="DI1" s="334"/>
      <c r="DJ1" s="334"/>
      <c r="DK1" s="334"/>
      <c r="DL1" s="334"/>
      <c r="DM1" s="334"/>
      <c r="DN1" s="334"/>
      <c r="DO1" s="334"/>
      <c r="DP1" s="334"/>
      <c r="DQ1" s="334"/>
      <c r="DR1" s="334"/>
      <c r="DS1" s="334"/>
      <c r="DT1" s="334"/>
      <c r="DU1" s="334"/>
      <c r="DV1" s="334"/>
      <c r="DW1" s="334"/>
      <c r="DX1" s="334"/>
      <c r="DY1" s="334"/>
      <c r="DZ1" s="334"/>
      <c r="EA1" s="334"/>
      <c r="EB1" s="334"/>
      <c r="EC1" s="334"/>
      <c r="ED1" s="334"/>
      <c r="EE1" s="334"/>
      <c r="EF1" s="334"/>
      <c r="EG1" s="334"/>
      <c r="EH1" s="334"/>
      <c r="EI1" s="334"/>
      <c r="EJ1" s="334"/>
      <c r="EK1" s="334"/>
      <c r="EL1" s="334"/>
      <c r="EM1" s="334"/>
      <c r="EN1" s="334"/>
      <c r="EO1" s="334"/>
      <c r="EP1" s="334"/>
      <c r="EQ1" s="334"/>
      <c r="ER1" s="334"/>
      <c r="ES1" s="334"/>
      <c r="ET1" s="334"/>
      <c r="EU1" s="334"/>
      <c r="EV1" s="334"/>
      <c r="EW1" s="334"/>
      <c r="EX1" s="334"/>
      <c r="EY1" s="334"/>
      <c r="EZ1" s="334"/>
      <c r="FA1" s="334"/>
      <c r="FB1" s="334"/>
      <c r="FC1" s="334"/>
      <c r="FD1" s="334"/>
      <c r="FE1" s="334"/>
      <c r="FF1" s="334"/>
      <c r="FG1" s="334"/>
      <c r="FH1" s="334"/>
      <c r="FI1" s="334"/>
      <c r="FJ1" s="334"/>
      <c r="FK1" s="334"/>
      <c r="FL1" s="334"/>
      <c r="FM1" s="334"/>
      <c r="FN1" s="334"/>
      <c r="FO1" s="334"/>
      <c r="FP1" s="334"/>
      <c r="FQ1" s="334"/>
      <c r="FR1" s="334"/>
      <c r="FS1" s="334"/>
      <c r="FT1" s="334"/>
      <c r="FU1" s="334"/>
      <c r="FV1" s="334"/>
      <c r="FW1" s="334"/>
      <c r="FX1" s="334"/>
      <c r="FY1" s="334"/>
      <c r="FZ1" s="334"/>
      <c r="GA1" s="334"/>
      <c r="GB1" s="334"/>
      <c r="GC1" s="334"/>
      <c r="GD1" s="334"/>
      <c r="GE1" s="334"/>
      <c r="GF1" s="334"/>
      <c r="GG1" s="334"/>
      <c r="GH1" s="334"/>
      <c r="GI1" s="334"/>
      <c r="GJ1" s="334"/>
      <c r="GK1" s="334"/>
      <c r="GL1" s="334"/>
      <c r="GM1" s="334"/>
      <c r="GN1" s="334"/>
      <c r="GO1" s="334"/>
      <c r="GP1" s="334"/>
      <c r="GQ1" s="334"/>
      <c r="GR1" s="334"/>
      <c r="GS1" s="334"/>
      <c r="GT1" s="334"/>
      <c r="GU1" s="334"/>
      <c r="GV1" s="334"/>
      <c r="GW1" s="334"/>
      <c r="GX1" s="334"/>
      <c r="GY1" s="334"/>
      <c r="GZ1" s="334"/>
      <c r="HA1" s="334"/>
      <c r="HB1" s="334"/>
      <c r="HC1" s="334"/>
      <c r="HD1" s="334"/>
      <c r="HE1" s="334"/>
      <c r="HF1" s="334"/>
      <c r="HG1" s="334"/>
      <c r="HH1" s="334"/>
      <c r="HI1" s="334"/>
      <c r="HJ1" s="334"/>
      <c r="HK1" s="334"/>
      <c r="HL1" s="334"/>
      <c r="HM1" s="334"/>
      <c r="HN1" s="334"/>
      <c r="HO1" s="334"/>
      <c r="HP1" s="334"/>
      <c r="HQ1" s="334"/>
      <c r="HR1" s="334"/>
      <c r="HS1" s="334"/>
      <c r="HT1" s="334"/>
      <c r="HU1" s="334"/>
      <c r="HV1" s="334"/>
      <c r="HW1" s="334"/>
      <c r="HX1" s="334"/>
      <c r="HY1" s="334"/>
      <c r="HZ1" s="334"/>
      <c r="IA1" s="334"/>
      <c r="IB1" s="334"/>
      <c r="IC1" s="334"/>
      <c r="ID1" s="334"/>
      <c r="IE1" s="334"/>
      <c r="IF1" s="334"/>
      <c r="IG1" s="334"/>
      <c r="IH1" s="334"/>
      <c r="II1" s="334"/>
      <c r="IJ1" s="334"/>
      <c r="IK1" s="334"/>
      <c r="IL1" s="334"/>
      <c r="IM1" s="334"/>
      <c r="IN1" s="334"/>
      <c r="IO1" s="334"/>
      <c r="IP1" s="334"/>
      <c r="IQ1" s="334"/>
      <c r="IR1" s="334"/>
      <c r="IS1" s="334"/>
      <c r="IT1" s="334"/>
      <c r="IU1" s="334"/>
      <c r="IV1" s="334"/>
    </row>
    <row r="2" spans="1:256" x14ac:dyDescent="0.3">
      <c r="A2" s="336"/>
      <c r="B2" s="336"/>
      <c r="C2" s="336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  <c r="T2" s="334"/>
      <c r="U2" s="334"/>
      <c r="V2" s="334"/>
      <c r="W2" s="334"/>
      <c r="X2" s="334"/>
      <c r="Y2" s="334"/>
      <c r="Z2" s="334"/>
      <c r="AA2" s="334"/>
      <c r="AB2" s="334"/>
      <c r="AC2" s="334"/>
      <c r="AD2" s="334"/>
      <c r="AE2" s="334"/>
      <c r="AF2" s="334"/>
      <c r="AG2" s="334"/>
      <c r="AH2" s="334"/>
      <c r="AI2" s="334"/>
      <c r="AJ2" s="334"/>
      <c r="AK2" s="334"/>
      <c r="AL2" s="334"/>
      <c r="AM2" s="334"/>
      <c r="AN2" s="334"/>
      <c r="AO2" s="334"/>
      <c r="AP2" s="334"/>
      <c r="AQ2" s="334"/>
      <c r="AR2" s="334"/>
      <c r="AS2" s="334"/>
      <c r="AT2" s="334"/>
      <c r="AU2" s="334"/>
      <c r="AV2" s="334"/>
      <c r="AW2" s="334"/>
      <c r="AX2" s="334"/>
      <c r="AY2" s="334"/>
      <c r="AZ2" s="334"/>
      <c r="BA2" s="334"/>
      <c r="BB2" s="334"/>
      <c r="BC2" s="334"/>
      <c r="BD2" s="334"/>
      <c r="BE2" s="334"/>
      <c r="BF2" s="334"/>
      <c r="BG2" s="334"/>
      <c r="BH2" s="334"/>
      <c r="BI2" s="334"/>
      <c r="BJ2" s="334"/>
      <c r="BK2" s="334"/>
      <c r="BL2" s="334"/>
      <c r="BM2" s="334"/>
      <c r="BN2" s="334"/>
      <c r="BO2" s="334"/>
      <c r="BP2" s="334"/>
      <c r="BQ2" s="334"/>
      <c r="BR2" s="334"/>
      <c r="BS2" s="334"/>
      <c r="BT2" s="334"/>
      <c r="BU2" s="334"/>
      <c r="BV2" s="334"/>
      <c r="BW2" s="334"/>
      <c r="BX2" s="334"/>
      <c r="BY2" s="334"/>
      <c r="BZ2" s="334"/>
      <c r="CA2" s="334"/>
      <c r="CB2" s="334"/>
      <c r="CC2" s="334"/>
      <c r="CD2" s="334"/>
      <c r="CE2" s="334"/>
      <c r="CF2" s="334"/>
      <c r="CG2" s="334"/>
      <c r="CH2" s="334"/>
      <c r="CI2" s="334"/>
      <c r="CJ2" s="334"/>
      <c r="CK2" s="334"/>
      <c r="CL2" s="334"/>
      <c r="CM2" s="334"/>
      <c r="CN2" s="334"/>
      <c r="CO2" s="334"/>
      <c r="CP2" s="334"/>
      <c r="CQ2" s="334"/>
      <c r="CR2" s="334"/>
      <c r="CS2" s="334"/>
      <c r="CT2" s="334"/>
      <c r="CU2" s="334"/>
      <c r="CV2" s="334"/>
      <c r="CW2" s="334"/>
      <c r="CX2" s="334"/>
      <c r="CY2" s="334"/>
      <c r="CZ2" s="334"/>
      <c r="DA2" s="334"/>
      <c r="DB2" s="334"/>
      <c r="DC2" s="334"/>
      <c r="DD2" s="334"/>
      <c r="DE2" s="334"/>
      <c r="DF2" s="334"/>
      <c r="DG2" s="334"/>
      <c r="DH2" s="334"/>
      <c r="DI2" s="334"/>
      <c r="DJ2" s="334"/>
      <c r="DK2" s="334"/>
      <c r="DL2" s="334"/>
      <c r="DM2" s="334"/>
      <c r="DN2" s="334"/>
      <c r="DO2" s="334"/>
      <c r="DP2" s="334"/>
      <c r="DQ2" s="334"/>
      <c r="DR2" s="334"/>
      <c r="DS2" s="334"/>
      <c r="DT2" s="334"/>
      <c r="DU2" s="334"/>
      <c r="DV2" s="334"/>
      <c r="DW2" s="334"/>
      <c r="DX2" s="334"/>
      <c r="DY2" s="334"/>
      <c r="DZ2" s="334"/>
      <c r="EA2" s="334"/>
      <c r="EB2" s="334"/>
      <c r="EC2" s="334"/>
      <c r="ED2" s="334"/>
      <c r="EE2" s="334"/>
      <c r="EF2" s="334"/>
      <c r="EG2" s="334"/>
      <c r="EH2" s="334"/>
      <c r="EI2" s="334"/>
      <c r="EJ2" s="334"/>
      <c r="EK2" s="334"/>
      <c r="EL2" s="334"/>
      <c r="EM2" s="334"/>
      <c r="EN2" s="334"/>
      <c r="EO2" s="334"/>
      <c r="EP2" s="334"/>
      <c r="EQ2" s="334"/>
      <c r="ER2" s="334"/>
      <c r="ES2" s="334"/>
      <c r="ET2" s="334"/>
      <c r="EU2" s="334"/>
      <c r="EV2" s="334"/>
      <c r="EW2" s="334"/>
      <c r="EX2" s="334"/>
      <c r="EY2" s="334"/>
      <c r="EZ2" s="334"/>
      <c r="FA2" s="334"/>
      <c r="FB2" s="334"/>
      <c r="FC2" s="334"/>
      <c r="FD2" s="334"/>
      <c r="FE2" s="334"/>
      <c r="FF2" s="334"/>
      <c r="FG2" s="334"/>
      <c r="FH2" s="334"/>
      <c r="FI2" s="334"/>
      <c r="FJ2" s="334"/>
      <c r="FK2" s="334"/>
      <c r="FL2" s="334"/>
      <c r="FM2" s="334"/>
      <c r="FN2" s="334"/>
      <c r="FO2" s="334"/>
      <c r="FP2" s="334"/>
      <c r="FQ2" s="334"/>
      <c r="FR2" s="334"/>
      <c r="FS2" s="334"/>
      <c r="FT2" s="334"/>
      <c r="FU2" s="334"/>
      <c r="FV2" s="334"/>
      <c r="FW2" s="334"/>
      <c r="FX2" s="334"/>
      <c r="FY2" s="334"/>
      <c r="FZ2" s="334"/>
      <c r="GA2" s="334"/>
      <c r="GB2" s="334"/>
      <c r="GC2" s="334"/>
      <c r="GD2" s="334"/>
      <c r="GE2" s="334"/>
      <c r="GF2" s="334"/>
      <c r="GG2" s="334"/>
      <c r="GH2" s="334"/>
      <c r="GI2" s="334"/>
      <c r="GJ2" s="334"/>
      <c r="GK2" s="334"/>
      <c r="GL2" s="334"/>
      <c r="GM2" s="334"/>
      <c r="GN2" s="334"/>
      <c r="GO2" s="334"/>
      <c r="GP2" s="334"/>
      <c r="GQ2" s="334"/>
      <c r="GR2" s="334"/>
      <c r="GS2" s="334"/>
      <c r="GT2" s="334"/>
      <c r="GU2" s="334"/>
      <c r="GV2" s="334"/>
      <c r="GW2" s="334"/>
      <c r="GX2" s="334"/>
      <c r="GY2" s="334"/>
      <c r="GZ2" s="334"/>
      <c r="HA2" s="334"/>
      <c r="HB2" s="334"/>
      <c r="HC2" s="334"/>
      <c r="HD2" s="334"/>
      <c r="HE2" s="334"/>
      <c r="HF2" s="334"/>
      <c r="HG2" s="334"/>
      <c r="HH2" s="334"/>
      <c r="HI2" s="334"/>
      <c r="HJ2" s="334"/>
      <c r="HK2" s="334"/>
      <c r="HL2" s="334"/>
      <c r="HM2" s="334"/>
      <c r="HN2" s="334"/>
      <c r="HO2" s="334"/>
      <c r="HP2" s="334"/>
      <c r="HQ2" s="334"/>
      <c r="HR2" s="334"/>
      <c r="HS2" s="334"/>
      <c r="HT2" s="334"/>
      <c r="HU2" s="334"/>
      <c r="HV2" s="334"/>
      <c r="HW2" s="334"/>
      <c r="HX2" s="334"/>
      <c r="HY2" s="334"/>
      <c r="HZ2" s="334"/>
      <c r="IA2" s="334"/>
      <c r="IB2" s="334"/>
      <c r="IC2" s="334"/>
      <c r="ID2" s="334"/>
      <c r="IE2" s="334"/>
      <c r="IF2" s="334"/>
      <c r="IG2" s="334"/>
      <c r="IH2" s="334"/>
      <c r="II2" s="334"/>
      <c r="IJ2" s="334"/>
      <c r="IK2" s="334"/>
      <c r="IL2" s="334"/>
      <c r="IM2" s="334"/>
      <c r="IN2" s="334"/>
      <c r="IO2" s="334"/>
      <c r="IP2" s="334"/>
      <c r="IQ2" s="334"/>
      <c r="IR2" s="334"/>
      <c r="IS2" s="334"/>
      <c r="IT2" s="334"/>
      <c r="IU2" s="334"/>
      <c r="IV2" s="334"/>
    </row>
    <row r="3" spans="1:256" x14ac:dyDescent="0.3">
      <c r="A3" s="336"/>
      <c r="B3" s="336"/>
      <c r="C3" s="336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  <c r="T3" s="334"/>
      <c r="U3" s="334"/>
      <c r="V3" s="334"/>
      <c r="W3" s="334"/>
      <c r="X3" s="334"/>
      <c r="Y3" s="334"/>
      <c r="Z3" s="334"/>
      <c r="AA3" s="334"/>
      <c r="AB3" s="334"/>
      <c r="AC3" s="334"/>
      <c r="AD3" s="334"/>
      <c r="AE3" s="334"/>
      <c r="AF3" s="334"/>
      <c r="AG3" s="334"/>
      <c r="AH3" s="334"/>
      <c r="AI3" s="334"/>
      <c r="AJ3" s="334"/>
      <c r="AK3" s="334"/>
      <c r="AL3" s="334"/>
      <c r="AM3" s="334"/>
      <c r="AN3" s="334"/>
      <c r="AO3" s="334"/>
      <c r="AP3" s="334"/>
      <c r="AQ3" s="334"/>
      <c r="AR3" s="334"/>
      <c r="AS3" s="334"/>
      <c r="AT3" s="334"/>
      <c r="AU3" s="334"/>
      <c r="AV3" s="334"/>
      <c r="AW3" s="334"/>
      <c r="AX3" s="334"/>
      <c r="AY3" s="334"/>
      <c r="AZ3" s="334"/>
      <c r="BA3" s="334"/>
      <c r="BB3" s="334"/>
      <c r="BC3" s="334"/>
      <c r="BD3" s="334"/>
      <c r="BE3" s="334"/>
      <c r="BF3" s="334"/>
      <c r="BG3" s="334"/>
      <c r="BH3" s="334"/>
      <c r="BI3" s="334"/>
      <c r="BJ3" s="334"/>
      <c r="BK3" s="334"/>
      <c r="BL3" s="334"/>
      <c r="BM3" s="334"/>
      <c r="BN3" s="334"/>
      <c r="BO3" s="334"/>
      <c r="BP3" s="334"/>
      <c r="BQ3" s="334"/>
      <c r="BR3" s="334"/>
      <c r="BS3" s="334"/>
      <c r="BT3" s="334"/>
      <c r="BU3" s="334"/>
      <c r="BV3" s="334"/>
      <c r="BW3" s="334"/>
      <c r="BX3" s="334"/>
      <c r="BY3" s="334"/>
      <c r="BZ3" s="334"/>
      <c r="CA3" s="334"/>
      <c r="CB3" s="334"/>
      <c r="CC3" s="334"/>
      <c r="CD3" s="334"/>
      <c r="CE3" s="334"/>
      <c r="CF3" s="334"/>
      <c r="CG3" s="334"/>
      <c r="CH3" s="334"/>
      <c r="CI3" s="334"/>
      <c r="CJ3" s="334"/>
      <c r="CK3" s="334"/>
      <c r="CL3" s="334"/>
      <c r="CM3" s="334"/>
      <c r="CN3" s="334"/>
      <c r="CO3" s="334"/>
      <c r="CP3" s="334"/>
      <c r="CQ3" s="334"/>
      <c r="CR3" s="334"/>
      <c r="CS3" s="334"/>
      <c r="CT3" s="334"/>
      <c r="CU3" s="334"/>
      <c r="CV3" s="334"/>
      <c r="CW3" s="334"/>
      <c r="CX3" s="334"/>
      <c r="CY3" s="334"/>
      <c r="CZ3" s="334"/>
      <c r="DA3" s="334"/>
      <c r="DB3" s="334"/>
      <c r="DC3" s="334"/>
      <c r="DD3" s="334"/>
      <c r="DE3" s="334"/>
      <c r="DF3" s="334"/>
      <c r="DG3" s="334"/>
      <c r="DH3" s="334"/>
      <c r="DI3" s="334"/>
      <c r="DJ3" s="334"/>
      <c r="DK3" s="334"/>
      <c r="DL3" s="334"/>
      <c r="DM3" s="334"/>
      <c r="DN3" s="334"/>
      <c r="DO3" s="334"/>
      <c r="DP3" s="334"/>
      <c r="DQ3" s="334"/>
      <c r="DR3" s="334"/>
      <c r="DS3" s="334"/>
      <c r="DT3" s="334"/>
      <c r="DU3" s="334"/>
      <c r="DV3" s="334"/>
      <c r="DW3" s="334"/>
      <c r="DX3" s="334"/>
      <c r="DY3" s="334"/>
      <c r="DZ3" s="334"/>
      <c r="EA3" s="334"/>
      <c r="EB3" s="334"/>
      <c r="EC3" s="334"/>
      <c r="ED3" s="334"/>
      <c r="EE3" s="334"/>
      <c r="EF3" s="334"/>
      <c r="EG3" s="334"/>
      <c r="EH3" s="334"/>
      <c r="EI3" s="334"/>
      <c r="EJ3" s="334"/>
      <c r="EK3" s="334"/>
      <c r="EL3" s="334"/>
      <c r="EM3" s="334"/>
      <c r="EN3" s="334"/>
      <c r="EO3" s="334"/>
      <c r="EP3" s="334"/>
      <c r="EQ3" s="334"/>
      <c r="ER3" s="334"/>
      <c r="ES3" s="334"/>
      <c r="ET3" s="334"/>
      <c r="EU3" s="334"/>
      <c r="EV3" s="334"/>
      <c r="EW3" s="334"/>
      <c r="EX3" s="334"/>
      <c r="EY3" s="334"/>
      <c r="EZ3" s="334"/>
      <c r="FA3" s="334"/>
      <c r="FB3" s="334"/>
      <c r="FC3" s="334"/>
      <c r="FD3" s="334"/>
      <c r="FE3" s="334"/>
      <c r="FF3" s="334"/>
      <c r="FG3" s="334"/>
      <c r="FH3" s="334"/>
      <c r="FI3" s="334"/>
      <c r="FJ3" s="334"/>
      <c r="FK3" s="334"/>
      <c r="FL3" s="334"/>
      <c r="FM3" s="334"/>
      <c r="FN3" s="334"/>
      <c r="FO3" s="334"/>
      <c r="FP3" s="334"/>
      <c r="FQ3" s="334"/>
      <c r="FR3" s="334"/>
      <c r="FS3" s="334"/>
      <c r="FT3" s="334"/>
      <c r="FU3" s="334"/>
      <c r="FV3" s="334"/>
      <c r="FW3" s="334"/>
      <c r="FX3" s="334"/>
      <c r="FY3" s="334"/>
      <c r="FZ3" s="334"/>
      <c r="GA3" s="334"/>
      <c r="GB3" s="334"/>
      <c r="GC3" s="334"/>
      <c r="GD3" s="334"/>
      <c r="GE3" s="334"/>
      <c r="GF3" s="334"/>
      <c r="GG3" s="334"/>
      <c r="GH3" s="334"/>
      <c r="GI3" s="334"/>
      <c r="GJ3" s="334"/>
      <c r="GK3" s="334"/>
      <c r="GL3" s="334"/>
      <c r="GM3" s="334"/>
      <c r="GN3" s="334"/>
      <c r="GO3" s="334"/>
      <c r="GP3" s="334"/>
      <c r="GQ3" s="334"/>
      <c r="GR3" s="334"/>
      <c r="GS3" s="334"/>
      <c r="GT3" s="334"/>
      <c r="GU3" s="334"/>
      <c r="GV3" s="334"/>
      <c r="GW3" s="334"/>
      <c r="GX3" s="334"/>
      <c r="GY3" s="334"/>
      <c r="GZ3" s="334"/>
      <c r="HA3" s="334"/>
      <c r="HB3" s="334"/>
      <c r="HC3" s="334"/>
      <c r="HD3" s="334"/>
      <c r="HE3" s="334"/>
      <c r="HF3" s="334"/>
      <c r="HG3" s="334"/>
      <c r="HH3" s="334"/>
      <c r="HI3" s="334"/>
      <c r="HJ3" s="334"/>
      <c r="HK3" s="334"/>
      <c r="HL3" s="334"/>
      <c r="HM3" s="334"/>
      <c r="HN3" s="334"/>
      <c r="HO3" s="334"/>
      <c r="HP3" s="334"/>
      <c r="HQ3" s="334"/>
      <c r="HR3" s="334"/>
      <c r="HS3" s="334"/>
      <c r="HT3" s="334"/>
      <c r="HU3" s="334"/>
      <c r="HV3" s="334"/>
      <c r="HW3" s="334"/>
      <c r="HX3" s="334"/>
      <c r="HY3" s="334"/>
      <c r="HZ3" s="334"/>
      <c r="IA3" s="334"/>
      <c r="IB3" s="334"/>
      <c r="IC3" s="334"/>
      <c r="ID3" s="334"/>
      <c r="IE3" s="334"/>
      <c r="IF3" s="334"/>
      <c r="IG3" s="334"/>
      <c r="IH3" s="334"/>
      <c r="II3" s="334"/>
      <c r="IJ3" s="334"/>
      <c r="IK3" s="334"/>
      <c r="IL3" s="334"/>
      <c r="IM3" s="334"/>
      <c r="IN3" s="334"/>
      <c r="IO3" s="334"/>
      <c r="IP3" s="334"/>
      <c r="IQ3" s="334"/>
      <c r="IR3" s="334"/>
      <c r="IS3" s="334"/>
      <c r="IT3" s="334"/>
      <c r="IU3" s="334"/>
      <c r="IV3" s="334"/>
    </row>
    <row r="4" spans="1:256" x14ac:dyDescent="0.3">
      <c r="A4" s="336"/>
      <c r="B4" s="336"/>
      <c r="C4" s="336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  <c r="T4" s="334"/>
      <c r="U4" s="334"/>
      <c r="V4" s="334"/>
      <c r="W4" s="334"/>
      <c r="X4" s="334"/>
      <c r="Y4" s="334"/>
      <c r="Z4" s="334"/>
      <c r="AA4" s="334"/>
      <c r="AB4" s="334"/>
      <c r="AC4" s="334"/>
      <c r="AD4" s="334"/>
      <c r="AE4" s="334"/>
      <c r="AF4" s="334"/>
      <c r="AG4" s="334"/>
      <c r="AH4" s="334"/>
      <c r="AI4" s="334"/>
      <c r="AJ4" s="334"/>
      <c r="AK4" s="334"/>
      <c r="AL4" s="334"/>
      <c r="AM4" s="334"/>
      <c r="AN4" s="334"/>
      <c r="AO4" s="334"/>
      <c r="AP4" s="334"/>
      <c r="AQ4" s="334"/>
      <c r="AR4" s="334"/>
      <c r="AS4" s="334"/>
      <c r="AT4" s="334"/>
      <c r="AU4" s="334"/>
      <c r="AV4" s="334"/>
      <c r="AW4" s="334"/>
      <c r="AX4" s="334"/>
      <c r="AY4" s="334"/>
      <c r="AZ4" s="334"/>
      <c r="BA4" s="334"/>
      <c r="BB4" s="334"/>
      <c r="BC4" s="334"/>
      <c r="BD4" s="334"/>
      <c r="BE4" s="334"/>
      <c r="BF4" s="334"/>
      <c r="BG4" s="334"/>
      <c r="BH4" s="334"/>
      <c r="BI4" s="334"/>
      <c r="BJ4" s="334"/>
      <c r="BK4" s="334"/>
      <c r="BL4" s="334"/>
      <c r="BM4" s="334"/>
      <c r="BN4" s="334"/>
      <c r="BO4" s="334"/>
      <c r="BP4" s="334"/>
      <c r="BQ4" s="334"/>
      <c r="BR4" s="334"/>
      <c r="BS4" s="334"/>
      <c r="BT4" s="334"/>
      <c r="BU4" s="334"/>
      <c r="BV4" s="334"/>
      <c r="BW4" s="334"/>
      <c r="BX4" s="334"/>
      <c r="BY4" s="334"/>
      <c r="BZ4" s="334"/>
      <c r="CA4" s="334"/>
      <c r="CB4" s="334"/>
      <c r="CC4" s="334"/>
      <c r="CD4" s="334"/>
      <c r="CE4" s="334"/>
      <c r="CF4" s="334"/>
      <c r="CG4" s="334"/>
      <c r="CH4" s="334"/>
      <c r="CI4" s="334"/>
      <c r="CJ4" s="334"/>
      <c r="CK4" s="334"/>
      <c r="CL4" s="334"/>
      <c r="CM4" s="334"/>
      <c r="CN4" s="334"/>
      <c r="CO4" s="334"/>
      <c r="CP4" s="334"/>
      <c r="CQ4" s="334"/>
      <c r="CR4" s="334"/>
      <c r="CS4" s="334"/>
      <c r="CT4" s="334"/>
      <c r="CU4" s="334"/>
      <c r="CV4" s="334"/>
      <c r="CW4" s="334"/>
      <c r="CX4" s="334"/>
      <c r="CY4" s="334"/>
      <c r="CZ4" s="334"/>
      <c r="DA4" s="334"/>
      <c r="DB4" s="334"/>
      <c r="DC4" s="334"/>
      <c r="DD4" s="334"/>
      <c r="DE4" s="334"/>
      <c r="DF4" s="334"/>
      <c r="DG4" s="334"/>
      <c r="DH4" s="334"/>
      <c r="DI4" s="334"/>
      <c r="DJ4" s="334"/>
      <c r="DK4" s="334"/>
      <c r="DL4" s="334"/>
      <c r="DM4" s="334"/>
      <c r="DN4" s="334"/>
      <c r="DO4" s="334"/>
      <c r="DP4" s="334"/>
      <c r="DQ4" s="334"/>
      <c r="DR4" s="334"/>
      <c r="DS4" s="334"/>
      <c r="DT4" s="334"/>
      <c r="DU4" s="334"/>
      <c r="DV4" s="334"/>
      <c r="DW4" s="334"/>
      <c r="DX4" s="334"/>
      <c r="DY4" s="334"/>
      <c r="DZ4" s="334"/>
      <c r="EA4" s="334"/>
      <c r="EB4" s="334"/>
      <c r="EC4" s="334"/>
      <c r="ED4" s="334"/>
      <c r="EE4" s="334"/>
      <c r="EF4" s="334"/>
      <c r="EG4" s="334"/>
      <c r="EH4" s="334"/>
      <c r="EI4" s="334"/>
      <c r="EJ4" s="334"/>
      <c r="EK4" s="334"/>
      <c r="EL4" s="334"/>
      <c r="EM4" s="334"/>
      <c r="EN4" s="334"/>
      <c r="EO4" s="334"/>
      <c r="EP4" s="334"/>
      <c r="EQ4" s="334"/>
      <c r="ER4" s="334"/>
      <c r="ES4" s="334"/>
      <c r="ET4" s="334"/>
      <c r="EU4" s="334"/>
      <c r="EV4" s="334"/>
      <c r="EW4" s="334"/>
      <c r="EX4" s="334"/>
      <c r="EY4" s="334"/>
      <c r="EZ4" s="334"/>
      <c r="FA4" s="334"/>
      <c r="FB4" s="334"/>
      <c r="FC4" s="334"/>
      <c r="FD4" s="334"/>
      <c r="FE4" s="334"/>
      <c r="FF4" s="334"/>
      <c r="FG4" s="334"/>
      <c r="FH4" s="334"/>
      <c r="FI4" s="334"/>
      <c r="FJ4" s="334"/>
      <c r="FK4" s="334"/>
      <c r="FL4" s="334"/>
      <c r="FM4" s="334"/>
      <c r="FN4" s="334"/>
      <c r="FO4" s="334"/>
      <c r="FP4" s="334"/>
      <c r="FQ4" s="334"/>
      <c r="FR4" s="334"/>
      <c r="FS4" s="334"/>
      <c r="FT4" s="334"/>
      <c r="FU4" s="334"/>
      <c r="FV4" s="334"/>
      <c r="FW4" s="334"/>
      <c r="FX4" s="334"/>
      <c r="FY4" s="334"/>
      <c r="FZ4" s="334"/>
      <c r="GA4" s="334"/>
      <c r="GB4" s="334"/>
      <c r="GC4" s="334"/>
      <c r="GD4" s="334"/>
      <c r="GE4" s="334"/>
      <c r="GF4" s="334"/>
      <c r="GG4" s="334"/>
      <c r="GH4" s="334"/>
      <c r="GI4" s="334"/>
      <c r="GJ4" s="334"/>
      <c r="GK4" s="334"/>
      <c r="GL4" s="334"/>
      <c r="GM4" s="334"/>
      <c r="GN4" s="334"/>
      <c r="GO4" s="334"/>
      <c r="GP4" s="334"/>
      <c r="GQ4" s="334"/>
      <c r="GR4" s="334"/>
      <c r="GS4" s="334"/>
      <c r="GT4" s="334"/>
      <c r="GU4" s="334"/>
      <c r="GV4" s="334"/>
      <c r="GW4" s="334"/>
      <c r="GX4" s="334"/>
      <c r="GY4" s="334"/>
      <c r="GZ4" s="334"/>
      <c r="HA4" s="334"/>
      <c r="HB4" s="334"/>
      <c r="HC4" s="334"/>
      <c r="HD4" s="334"/>
      <c r="HE4" s="334"/>
      <c r="HF4" s="334"/>
      <c r="HG4" s="334"/>
      <c r="HH4" s="334"/>
      <c r="HI4" s="334"/>
      <c r="HJ4" s="334"/>
      <c r="HK4" s="334"/>
      <c r="HL4" s="334"/>
      <c r="HM4" s="334"/>
      <c r="HN4" s="334"/>
      <c r="HO4" s="334"/>
      <c r="HP4" s="334"/>
      <c r="HQ4" s="334"/>
      <c r="HR4" s="334"/>
      <c r="HS4" s="334"/>
      <c r="HT4" s="334"/>
      <c r="HU4" s="334"/>
      <c r="HV4" s="334"/>
      <c r="HW4" s="334"/>
      <c r="HX4" s="334"/>
      <c r="HY4" s="334"/>
      <c r="HZ4" s="334"/>
      <c r="IA4" s="334"/>
      <c r="IB4" s="334"/>
      <c r="IC4" s="334"/>
      <c r="ID4" s="334"/>
      <c r="IE4" s="334"/>
      <c r="IF4" s="334"/>
      <c r="IG4" s="334"/>
      <c r="IH4" s="334"/>
      <c r="II4" s="334"/>
      <c r="IJ4" s="334"/>
      <c r="IK4" s="334"/>
      <c r="IL4" s="334"/>
      <c r="IM4" s="334"/>
      <c r="IN4" s="334"/>
      <c r="IO4" s="334"/>
      <c r="IP4" s="334"/>
      <c r="IQ4" s="334"/>
      <c r="IR4" s="334"/>
      <c r="IS4" s="334"/>
      <c r="IT4" s="334"/>
      <c r="IU4" s="334"/>
      <c r="IV4" s="334"/>
    </row>
    <row r="5" spans="1:256" s="339" customFormat="1" x14ac:dyDescent="0.3">
      <c r="A5" s="337"/>
      <c r="B5" s="337" t="s">
        <v>70</v>
      </c>
      <c r="C5" s="337" t="s">
        <v>626</v>
      </c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8"/>
      <c r="AB5" s="338"/>
      <c r="AC5" s="338"/>
      <c r="AD5" s="338"/>
      <c r="AE5" s="338"/>
      <c r="AF5" s="338"/>
      <c r="AG5" s="338"/>
      <c r="AH5" s="338"/>
      <c r="AI5" s="338"/>
      <c r="AJ5" s="338"/>
      <c r="AK5" s="338"/>
      <c r="AL5" s="338"/>
      <c r="AM5" s="338"/>
      <c r="AN5" s="338"/>
      <c r="AO5" s="338"/>
      <c r="AP5" s="338"/>
      <c r="AQ5" s="338"/>
      <c r="AR5" s="338"/>
      <c r="AS5" s="338"/>
      <c r="AT5" s="338"/>
      <c r="AU5" s="338"/>
      <c r="AV5" s="338"/>
      <c r="AW5" s="338"/>
      <c r="AX5" s="338"/>
      <c r="AY5" s="338"/>
      <c r="AZ5" s="338"/>
      <c r="BA5" s="338"/>
      <c r="BB5" s="338"/>
      <c r="BC5" s="338"/>
      <c r="BD5" s="338"/>
      <c r="BE5" s="338"/>
      <c r="BF5" s="338"/>
      <c r="BG5" s="338"/>
      <c r="BH5" s="338"/>
      <c r="BI5" s="338"/>
      <c r="BJ5" s="338"/>
      <c r="BK5" s="338"/>
      <c r="BL5" s="338"/>
      <c r="BM5" s="338"/>
      <c r="BN5" s="338"/>
      <c r="BO5" s="338"/>
      <c r="BP5" s="338"/>
      <c r="BQ5" s="338"/>
      <c r="BR5" s="338"/>
      <c r="BS5" s="338"/>
      <c r="BT5" s="338"/>
      <c r="BU5" s="338"/>
      <c r="BV5" s="338"/>
      <c r="BW5" s="338"/>
      <c r="BX5" s="338"/>
      <c r="BY5" s="338"/>
      <c r="BZ5" s="338"/>
      <c r="CA5" s="338"/>
      <c r="CB5" s="338"/>
      <c r="CC5" s="338"/>
      <c r="CD5" s="338"/>
      <c r="CE5" s="338"/>
      <c r="CF5" s="338"/>
      <c r="CG5" s="338"/>
      <c r="CH5" s="338"/>
      <c r="CI5" s="338"/>
      <c r="CJ5" s="338"/>
      <c r="CK5" s="338"/>
      <c r="CL5" s="338"/>
      <c r="CM5" s="338"/>
      <c r="CN5" s="338"/>
      <c r="CO5" s="338"/>
      <c r="CP5" s="338"/>
      <c r="CQ5" s="338"/>
      <c r="CR5" s="338"/>
      <c r="CS5" s="338"/>
      <c r="CT5" s="338"/>
      <c r="CU5" s="338"/>
      <c r="CV5" s="338"/>
      <c r="CW5" s="338"/>
      <c r="CX5" s="338"/>
      <c r="CY5" s="338"/>
      <c r="CZ5" s="338"/>
      <c r="DA5" s="338"/>
      <c r="DB5" s="338"/>
      <c r="DC5" s="338"/>
      <c r="DD5" s="338"/>
      <c r="DE5" s="338"/>
      <c r="DF5" s="338"/>
      <c r="DG5" s="338"/>
      <c r="DH5" s="338"/>
      <c r="DI5" s="338"/>
      <c r="DJ5" s="338"/>
      <c r="DK5" s="338"/>
      <c r="DL5" s="338"/>
      <c r="DM5" s="338"/>
      <c r="DN5" s="338"/>
      <c r="DO5" s="338"/>
      <c r="DP5" s="338"/>
      <c r="DQ5" s="338"/>
      <c r="DR5" s="338"/>
      <c r="DS5" s="338"/>
      <c r="DT5" s="338"/>
      <c r="DU5" s="338"/>
      <c r="DV5" s="338"/>
      <c r="DW5" s="338"/>
      <c r="DX5" s="338"/>
      <c r="DY5" s="338"/>
      <c r="DZ5" s="338"/>
      <c r="EA5" s="338"/>
      <c r="EB5" s="338"/>
      <c r="EC5" s="338"/>
      <c r="ED5" s="338"/>
      <c r="EE5" s="338"/>
      <c r="EF5" s="338"/>
      <c r="EG5" s="338"/>
      <c r="EH5" s="338"/>
      <c r="EI5" s="338"/>
      <c r="EJ5" s="338"/>
      <c r="EK5" s="338"/>
      <c r="EL5" s="338"/>
      <c r="EM5" s="338"/>
      <c r="EN5" s="338"/>
      <c r="EO5" s="338"/>
      <c r="EP5" s="338"/>
      <c r="EQ5" s="338"/>
      <c r="ER5" s="338"/>
      <c r="ES5" s="338"/>
      <c r="ET5" s="338"/>
      <c r="EU5" s="338"/>
      <c r="EV5" s="338"/>
      <c r="EW5" s="338"/>
      <c r="EX5" s="338"/>
      <c r="EY5" s="338"/>
      <c r="EZ5" s="338"/>
      <c r="FA5" s="338"/>
      <c r="FB5" s="338"/>
      <c r="FC5" s="338"/>
      <c r="FD5" s="338"/>
      <c r="FE5" s="338"/>
      <c r="FF5" s="338"/>
      <c r="FG5" s="338"/>
      <c r="FH5" s="338"/>
      <c r="FI5" s="338"/>
      <c r="FJ5" s="338"/>
      <c r="FK5" s="338"/>
      <c r="FL5" s="338"/>
      <c r="FM5" s="338"/>
      <c r="FN5" s="338"/>
      <c r="FO5" s="338"/>
      <c r="FP5" s="338"/>
      <c r="FQ5" s="338"/>
      <c r="FR5" s="338"/>
      <c r="FS5" s="338"/>
      <c r="FT5" s="338"/>
      <c r="FU5" s="338"/>
      <c r="FV5" s="338"/>
      <c r="FW5" s="338"/>
      <c r="FX5" s="338"/>
      <c r="FY5" s="338"/>
      <c r="FZ5" s="338"/>
      <c r="GA5" s="338"/>
      <c r="GB5" s="338"/>
      <c r="GC5" s="338"/>
      <c r="GD5" s="338"/>
      <c r="GE5" s="338"/>
      <c r="GF5" s="338"/>
      <c r="GG5" s="338"/>
      <c r="GH5" s="338"/>
      <c r="GI5" s="338"/>
      <c r="GJ5" s="338"/>
      <c r="GK5" s="338"/>
      <c r="GL5" s="338"/>
      <c r="GM5" s="338"/>
      <c r="GN5" s="338"/>
      <c r="GO5" s="338"/>
      <c r="GP5" s="338"/>
      <c r="GQ5" s="338"/>
      <c r="GR5" s="338"/>
      <c r="GS5" s="338"/>
      <c r="GT5" s="338"/>
      <c r="GU5" s="338"/>
      <c r="GV5" s="338"/>
      <c r="GW5" s="338"/>
      <c r="GX5" s="338"/>
      <c r="GY5" s="338"/>
      <c r="GZ5" s="338"/>
      <c r="HA5" s="338"/>
      <c r="HB5" s="338"/>
      <c r="HC5" s="338"/>
      <c r="HD5" s="338"/>
      <c r="HE5" s="338"/>
      <c r="HF5" s="338"/>
      <c r="HG5" s="338"/>
      <c r="HH5" s="338"/>
      <c r="HI5" s="338"/>
      <c r="HJ5" s="338"/>
      <c r="HK5" s="338"/>
      <c r="HL5" s="338"/>
      <c r="HM5" s="338"/>
      <c r="HN5" s="338"/>
      <c r="HO5" s="338"/>
      <c r="HP5" s="338"/>
      <c r="HQ5" s="338"/>
      <c r="HR5" s="338"/>
      <c r="HS5" s="338"/>
      <c r="HT5" s="338"/>
      <c r="HU5" s="338"/>
      <c r="HV5" s="338"/>
      <c r="HW5" s="338"/>
      <c r="HX5" s="338"/>
      <c r="HY5" s="338"/>
      <c r="HZ5" s="338"/>
      <c r="IA5" s="338"/>
      <c r="IB5" s="338"/>
      <c r="IC5" s="338"/>
      <c r="ID5" s="338"/>
      <c r="IE5" s="338"/>
      <c r="IF5" s="338"/>
      <c r="IG5" s="338"/>
      <c r="IH5" s="338"/>
      <c r="II5" s="338"/>
      <c r="IJ5" s="338"/>
      <c r="IK5" s="338"/>
      <c r="IL5" s="338"/>
      <c r="IM5" s="338"/>
      <c r="IN5" s="338"/>
      <c r="IO5" s="338"/>
      <c r="IP5" s="338"/>
      <c r="IQ5" s="338"/>
      <c r="IR5" s="338"/>
      <c r="IS5" s="338"/>
      <c r="IT5" s="338"/>
      <c r="IU5" s="338"/>
      <c r="IV5" s="338"/>
    </row>
    <row r="6" spans="1:256" x14ac:dyDescent="0.3">
      <c r="A6" s="340">
        <v>1</v>
      </c>
      <c r="B6" s="340">
        <v>2</v>
      </c>
      <c r="C6" s="340">
        <v>3</v>
      </c>
      <c r="D6" s="334"/>
      <c r="E6" s="334"/>
      <c r="F6" s="334"/>
      <c r="G6" s="334"/>
      <c r="H6" s="334"/>
      <c r="I6" s="334"/>
      <c r="J6" s="334"/>
      <c r="K6" s="334"/>
      <c r="L6" s="334"/>
      <c r="M6" s="334"/>
      <c r="N6" s="334"/>
      <c r="O6" s="334"/>
      <c r="P6" s="334"/>
      <c r="Q6" s="334"/>
      <c r="R6" s="334"/>
      <c r="S6" s="334"/>
      <c r="T6" s="334"/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34"/>
      <c r="AF6" s="334"/>
      <c r="AG6" s="334"/>
      <c r="AH6" s="334"/>
      <c r="AI6" s="334"/>
      <c r="AJ6" s="334"/>
      <c r="AK6" s="334"/>
      <c r="AL6" s="334"/>
      <c r="AM6" s="334"/>
      <c r="AN6" s="334"/>
      <c r="AO6" s="334"/>
      <c r="AP6" s="334"/>
      <c r="AQ6" s="334"/>
      <c r="AR6" s="334"/>
      <c r="AS6" s="334"/>
      <c r="AT6" s="334"/>
      <c r="AU6" s="334"/>
      <c r="AV6" s="334"/>
      <c r="AW6" s="334"/>
      <c r="AX6" s="334"/>
      <c r="AY6" s="334"/>
      <c r="AZ6" s="334"/>
      <c r="BA6" s="334"/>
      <c r="BB6" s="334"/>
      <c r="BC6" s="334"/>
      <c r="BD6" s="334"/>
      <c r="BE6" s="334"/>
      <c r="BF6" s="334"/>
      <c r="BG6" s="334"/>
      <c r="BH6" s="334"/>
      <c r="BI6" s="334"/>
      <c r="BJ6" s="334"/>
      <c r="BK6" s="334"/>
      <c r="BL6" s="334"/>
      <c r="BM6" s="334"/>
      <c r="BN6" s="334"/>
      <c r="BO6" s="334"/>
      <c r="BP6" s="334"/>
      <c r="BQ6" s="334"/>
      <c r="BR6" s="334"/>
      <c r="BS6" s="334"/>
      <c r="BT6" s="334"/>
      <c r="BU6" s="334"/>
      <c r="BV6" s="334"/>
      <c r="BW6" s="334"/>
      <c r="BX6" s="334"/>
      <c r="BY6" s="334"/>
      <c r="BZ6" s="334"/>
      <c r="CA6" s="334"/>
      <c r="CB6" s="334"/>
      <c r="CC6" s="334"/>
      <c r="CD6" s="334"/>
      <c r="CE6" s="334"/>
      <c r="CF6" s="334"/>
      <c r="CG6" s="334"/>
      <c r="CH6" s="334"/>
      <c r="CI6" s="334"/>
      <c r="CJ6" s="334"/>
      <c r="CK6" s="334"/>
      <c r="CL6" s="334"/>
      <c r="CM6" s="334"/>
      <c r="CN6" s="334"/>
      <c r="CO6" s="334"/>
      <c r="CP6" s="334"/>
      <c r="CQ6" s="334"/>
      <c r="CR6" s="334"/>
      <c r="CS6" s="334"/>
      <c r="CT6" s="334"/>
      <c r="CU6" s="334"/>
      <c r="CV6" s="334"/>
      <c r="CW6" s="334"/>
      <c r="CX6" s="334"/>
      <c r="CY6" s="334"/>
      <c r="CZ6" s="334"/>
      <c r="DA6" s="334"/>
      <c r="DB6" s="334"/>
      <c r="DC6" s="334"/>
      <c r="DD6" s="334"/>
      <c r="DE6" s="334"/>
      <c r="DF6" s="334"/>
      <c r="DG6" s="334"/>
      <c r="DH6" s="334"/>
      <c r="DI6" s="334"/>
      <c r="DJ6" s="334"/>
      <c r="DK6" s="334"/>
      <c r="DL6" s="334"/>
      <c r="DM6" s="334"/>
      <c r="DN6" s="334"/>
      <c r="DO6" s="334"/>
      <c r="DP6" s="334"/>
      <c r="DQ6" s="334"/>
      <c r="DR6" s="334"/>
      <c r="DS6" s="334"/>
      <c r="DT6" s="334"/>
      <c r="DU6" s="334"/>
      <c r="DV6" s="334"/>
      <c r="DW6" s="334"/>
      <c r="DX6" s="334"/>
      <c r="DY6" s="334"/>
      <c r="DZ6" s="334"/>
      <c r="EA6" s="334"/>
      <c r="EB6" s="334"/>
      <c r="EC6" s="334"/>
      <c r="ED6" s="334"/>
      <c r="EE6" s="334"/>
      <c r="EF6" s="334"/>
      <c r="EG6" s="334"/>
      <c r="EH6" s="334"/>
      <c r="EI6" s="334"/>
      <c r="EJ6" s="334"/>
      <c r="EK6" s="334"/>
      <c r="EL6" s="334"/>
      <c r="EM6" s="334"/>
      <c r="EN6" s="334"/>
      <c r="EO6" s="334"/>
      <c r="EP6" s="334"/>
      <c r="EQ6" s="334"/>
      <c r="ER6" s="334"/>
      <c r="ES6" s="334"/>
      <c r="ET6" s="334"/>
      <c r="EU6" s="334"/>
      <c r="EV6" s="334"/>
      <c r="EW6" s="334"/>
      <c r="EX6" s="334"/>
      <c r="EY6" s="334"/>
      <c r="EZ6" s="334"/>
      <c r="FA6" s="334"/>
      <c r="FB6" s="334"/>
      <c r="FC6" s="334"/>
      <c r="FD6" s="334"/>
      <c r="FE6" s="334"/>
      <c r="FF6" s="334"/>
      <c r="FG6" s="334"/>
      <c r="FH6" s="334"/>
      <c r="FI6" s="334"/>
      <c r="FJ6" s="334"/>
      <c r="FK6" s="334"/>
      <c r="FL6" s="334"/>
      <c r="FM6" s="334"/>
      <c r="FN6" s="334"/>
      <c r="FO6" s="334"/>
      <c r="FP6" s="334"/>
      <c r="FQ6" s="334"/>
      <c r="FR6" s="334"/>
      <c r="FS6" s="334"/>
      <c r="FT6" s="334"/>
      <c r="FU6" s="334"/>
      <c r="FV6" s="334"/>
      <c r="FW6" s="334"/>
      <c r="FX6" s="334"/>
      <c r="FY6" s="334"/>
      <c r="FZ6" s="334"/>
      <c r="GA6" s="334"/>
      <c r="GB6" s="334"/>
      <c r="GC6" s="334"/>
      <c r="GD6" s="334"/>
      <c r="GE6" s="334"/>
      <c r="GF6" s="334"/>
      <c r="GG6" s="334"/>
      <c r="GH6" s="334"/>
      <c r="GI6" s="334"/>
      <c r="GJ6" s="334"/>
      <c r="GK6" s="334"/>
      <c r="GL6" s="334"/>
      <c r="GM6" s="334"/>
      <c r="GN6" s="334"/>
      <c r="GO6" s="334"/>
      <c r="GP6" s="334"/>
      <c r="GQ6" s="334"/>
      <c r="GR6" s="334"/>
      <c r="GS6" s="334"/>
      <c r="GT6" s="334"/>
      <c r="GU6" s="334"/>
      <c r="GV6" s="334"/>
      <c r="GW6" s="334"/>
      <c r="GX6" s="334"/>
      <c r="GY6" s="334"/>
      <c r="GZ6" s="334"/>
      <c r="HA6" s="334"/>
      <c r="HB6" s="334"/>
      <c r="HC6" s="334"/>
      <c r="HD6" s="334"/>
      <c r="HE6" s="334"/>
      <c r="HF6" s="334"/>
      <c r="HG6" s="334"/>
      <c r="HH6" s="334"/>
      <c r="HI6" s="334"/>
      <c r="HJ6" s="334"/>
      <c r="HK6" s="334"/>
      <c r="HL6" s="334"/>
      <c r="HM6" s="334"/>
      <c r="HN6" s="334"/>
      <c r="HO6" s="334"/>
      <c r="HP6" s="334"/>
      <c r="HQ6" s="334"/>
      <c r="HR6" s="334"/>
      <c r="HS6" s="334"/>
      <c r="HT6" s="334"/>
      <c r="HU6" s="334"/>
      <c r="HV6" s="334"/>
      <c r="HW6" s="334"/>
      <c r="HX6" s="334"/>
      <c r="HY6" s="334"/>
      <c r="HZ6" s="334"/>
      <c r="IA6" s="334"/>
      <c r="IB6" s="334"/>
      <c r="IC6" s="334"/>
      <c r="ID6" s="334"/>
      <c r="IE6" s="334"/>
      <c r="IF6" s="334"/>
      <c r="IG6" s="334"/>
      <c r="IH6" s="334"/>
      <c r="II6" s="334"/>
      <c r="IJ6" s="334"/>
      <c r="IK6" s="334"/>
      <c r="IL6" s="334"/>
      <c r="IM6" s="334"/>
      <c r="IN6" s="334"/>
      <c r="IO6" s="334"/>
      <c r="IP6" s="334"/>
      <c r="IQ6" s="334"/>
      <c r="IR6" s="334"/>
      <c r="IS6" s="334"/>
      <c r="IT6" s="334"/>
      <c r="IU6" s="334"/>
      <c r="IV6" s="334"/>
    </row>
    <row r="7" spans="1:256" ht="28.5" customHeight="1" x14ac:dyDescent="0.3">
      <c r="A7" s="341" t="s">
        <v>581</v>
      </c>
      <c r="B7" s="342" t="s">
        <v>627</v>
      </c>
      <c r="C7" s="452">
        <f>'1.sz.tábla'!C22</f>
        <v>32858627</v>
      </c>
      <c r="D7" s="343"/>
    </row>
    <row r="8" spans="1:256" ht="31.2" x14ac:dyDescent="0.3">
      <c r="A8" s="341" t="s">
        <v>583</v>
      </c>
      <c r="B8" s="342" t="s">
        <v>628</v>
      </c>
      <c r="C8" s="344">
        <f>'3.sz.tábla'!D5</f>
        <v>182690404</v>
      </c>
      <c r="D8" s="343"/>
    </row>
    <row r="9" spans="1:256" ht="31.2" x14ac:dyDescent="0.3">
      <c r="A9" s="341" t="s">
        <v>629</v>
      </c>
      <c r="B9" s="342" t="s">
        <v>630</v>
      </c>
      <c r="C9" s="344">
        <f>'4.sz.tábla'!D17</f>
        <v>1815378</v>
      </c>
      <c r="D9" s="345"/>
    </row>
    <row r="10" spans="1:256" ht="31.2" x14ac:dyDescent="0.3">
      <c r="A10" s="341" t="s">
        <v>585</v>
      </c>
      <c r="B10" s="342" t="s">
        <v>631</v>
      </c>
      <c r="C10" s="344">
        <f>'3.sz.tábla'!D6</f>
        <v>86060169</v>
      </c>
      <c r="D10" s="343"/>
    </row>
    <row r="11" spans="1:256" ht="31.2" x14ac:dyDescent="0.3">
      <c r="A11" s="341" t="s">
        <v>632</v>
      </c>
      <c r="B11" s="342" t="s">
        <v>633</v>
      </c>
      <c r="C11" s="344">
        <f>'3.sz.tábla'!D9</f>
        <v>1990718</v>
      </c>
      <c r="D11" s="345"/>
      <c r="E11" s="346"/>
    </row>
    <row r="12" spans="1:256" ht="31.2" x14ac:dyDescent="0.3">
      <c r="A12" s="341" t="s">
        <v>634</v>
      </c>
      <c r="B12" s="342" t="s">
        <v>635</v>
      </c>
      <c r="C12" s="344">
        <v>-20000</v>
      </c>
      <c r="D12" s="345"/>
    </row>
    <row r="13" spans="1:256" ht="31.2" x14ac:dyDescent="0.3">
      <c r="A13" s="341" t="s">
        <v>587</v>
      </c>
      <c r="B13" s="342" t="s">
        <v>636</v>
      </c>
      <c r="C13" s="344">
        <f>'1.sz.tábla'!E72-'1.sz.tábla'!C72</f>
        <v>1177173</v>
      </c>
      <c r="D13" s="343"/>
    </row>
    <row r="14" spans="1:256" ht="28.5" customHeight="1" x14ac:dyDescent="0.3">
      <c r="A14" s="341" t="s">
        <v>588</v>
      </c>
      <c r="B14" s="342" t="s">
        <v>637</v>
      </c>
      <c r="C14" s="452">
        <f>C7+C8+C9-C10-C11+C12+C13</f>
        <v>130470695</v>
      </c>
      <c r="D14" s="343"/>
    </row>
    <row r="17" spans="3:3" x14ac:dyDescent="0.3">
      <c r="C17" s="346"/>
    </row>
    <row r="18" spans="3:3" x14ac:dyDescent="0.3">
      <c r="C18" s="346"/>
    </row>
    <row r="19" spans="3:3" x14ac:dyDescent="0.3">
      <c r="C19" s="346"/>
    </row>
  </sheetData>
  <mergeCells count="1">
    <mergeCell ref="A1:C1"/>
  </mergeCells>
  <pageMargins left="0.70866141732283472" right="0.70866141732283472" top="1.7322834645669292" bottom="0.74803149606299213" header="0.31496062992125984" footer="0.31496062992125984"/>
  <pageSetup paperSize="9" orientation="portrait" r:id="rId1"/>
  <headerFooter>
    <oddHeader>&amp;L&amp;"Times New Roman,Normál"&amp;12Pécsely Község Önkormányzata &amp;C&amp;"Times New Roman,Normál"&amp;12
18. melléklet
az önkormányzat 2019. évi költségvetési gazdálkodási beszámolójáról szóló
9/2020. (VII. 07.) önkormányzati rendeletéhez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</sheetPr>
  <dimension ref="A3:L16"/>
  <sheetViews>
    <sheetView view="pageLayout" zoomScaleNormal="100" workbookViewId="0">
      <selection activeCell="A3" sqref="A3:F3"/>
    </sheetView>
  </sheetViews>
  <sheetFormatPr defaultRowHeight="15.6" x14ac:dyDescent="0.3"/>
  <cols>
    <col min="1" max="1" width="8.109375" style="373" customWidth="1"/>
    <col min="2" max="2" width="37.109375" style="373" customWidth="1"/>
    <col min="3" max="3" width="25.88671875" style="373" customWidth="1"/>
    <col min="4" max="4" width="22.5546875" style="373" customWidth="1"/>
    <col min="5" max="5" width="23.6640625" style="373" customWidth="1"/>
    <col min="6" max="6" width="10.33203125" style="373" customWidth="1"/>
    <col min="7" max="256" width="9.109375" style="373"/>
    <col min="257" max="257" width="8.109375" style="373" customWidth="1"/>
    <col min="258" max="258" width="41" style="373" customWidth="1"/>
    <col min="259" max="262" width="32.88671875" style="373" customWidth="1"/>
    <col min="263" max="512" width="9.109375" style="373"/>
    <col min="513" max="513" width="8.109375" style="373" customWidth="1"/>
    <col min="514" max="514" width="41" style="373" customWidth="1"/>
    <col min="515" max="518" width="32.88671875" style="373" customWidth="1"/>
    <col min="519" max="768" width="9.109375" style="373"/>
    <col min="769" max="769" width="8.109375" style="373" customWidth="1"/>
    <col min="770" max="770" width="41" style="373" customWidth="1"/>
    <col min="771" max="774" width="32.88671875" style="373" customWidth="1"/>
    <col min="775" max="1024" width="9.109375" style="373"/>
    <col min="1025" max="1025" width="8.109375" style="373" customWidth="1"/>
    <col min="1026" max="1026" width="41" style="373" customWidth="1"/>
    <col min="1027" max="1030" width="32.88671875" style="373" customWidth="1"/>
    <col min="1031" max="1280" width="9.109375" style="373"/>
    <col min="1281" max="1281" width="8.109375" style="373" customWidth="1"/>
    <col min="1282" max="1282" width="41" style="373" customWidth="1"/>
    <col min="1283" max="1286" width="32.88671875" style="373" customWidth="1"/>
    <col min="1287" max="1536" width="9.109375" style="373"/>
    <col min="1537" max="1537" width="8.109375" style="373" customWidth="1"/>
    <col min="1538" max="1538" width="41" style="373" customWidth="1"/>
    <col min="1539" max="1542" width="32.88671875" style="373" customWidth="1"/>
    <col min="1543" max="1792" width="9.109375" style="373"/>
    <col min="1793" max="1793" width="8.109375" style="373" customWidth="1"/>
    <col min="1794" max="1794" width="41" style="373" customWidth="1"/>
    <col min="1795" max="1798" width="32.88671875" style="373" customWidth="1"/>
    <col min="1799" max="2048" width="9.109375" style="373"/>
    <col min="2049" max="2049" width="8.109375" style="373" customWidth="1"/>
    <col min="2050" max="2050" width="41" style="373" customWidth="1"/>
    <col min="2051" max="2054" width="32.88671875" style="373" customWidth="1"/>
    <col min="2055" max="2304" width="9.109375" style="373"/>
    <col min="2305" max="2305" width="8.109375" style="373" customWidth="1"/>
    <col min="2306" max="2306" width="41" style="373" customWidth="1"/>
    <col min="2307" max="2310" width="32.88671875" style="373" customWidth="1"/>
    <col min="2311" max="2560" width="9.109375" style="373"/>
    <col min="2561" max="2561" width="8.109375" style="373" customWidth="1"/>
    <col min="2562" max="2562" width="41" style="373" customWidth="1"/>
    <col min="2563" max="2566" width="32.88671875" style="373" customWidth="1"/>
    <col min="2567" max="2816" width="9.109375" style="373"/>
    <col min="2817" max="2817" width="8.109375" style="373" customWidth="1"/>
    <col min="2818" max="2818" width="41" style="373" customWidth="1"/>
    <col min="2819" max="2822" width="32.88671875" style="373" customWidth="1"/>
    <col min="2823" max="3072" width="9.109375" style="373"/>
    <col min="3073" max="3073" width="8.109375" style="373" customWidth="1"/>
    <col min="3074" max="3074" width="41" style="373" customWidth="1"/>
    <col min="3075" max="3078" width="32.88671875" style="373" customWidth="1"/>
    <col min="3079" max="3328" width="9.109375" style="373"/>
    <col min="3329" max="3329" width="8.109375" style="373" customWidth="1"/>
    <col min="3330" max="3330" width="41" style="373" customWidth="1"/>
    <col min="3331" max="3334" width="32.88671875" style="373" customWidth="1"/>
    <col min="3335" max="3584" width="9.109375" style="373"/>
    <col min="3585" max="3585" width="8.109375" style="373" customWidth="1"/>
    <col min="3586" max="3586" width="41" style="373" customWidth="1"/>
    <col min="3587" max="3590" width="32.88671875" style="373" customWidth="1"/>
    <col min="3591" max="3840" width="9.109375" style="373"/>
    <col min="3841" max="3841" width="8.109375" style="373" customWidth="1"/>
    <col min="3842" max="3842" width="41" style="373" customWidth="1"/>
    <col min="3843" max="3846" width="32.88671875" style="373" customWidth="1"/>
    <col min="3847" max="4096" width="9.109375" style="373"/>
    <col min="4097" max="4097" width="8.109375" style="373" customWidth="1"/>
    <col min="4098" max="4098" width="41" style="373" customWidth="1"/>
    <col min="4099" max="4102" width="32.88671875" style="373" customWidth="1"/>
    <col min="4103" max="4352" width="9.109375" style="373"/>
    <col min="4353" max="4353" width="8.109375" style="373" customWidth="1"/>
    <col min="4354" max="4354" width="41" style="373" customWidth="1"/>
    <col min="4355" max="4358" width="32.88671875" style="373" customWidth="1"/>
    <col min="4359" max="4608" width="9.109375" style="373"/>
    <col min="4609" max="4609" width="8.109375" style="373" customWidth="1"/>
    <col min="4610" max="4610" width="41" style="373" customWidth="1"/>
    <col min="4611" max="4614" width="32.88671875" style="373" customWidth="1"/>
    <col min="4615" max="4864" width="9.109375" style="373"/>
    <col min="4865" max="4865" width="8.109375" style="373" customWidth="1"/>
    <col min="4866" max="4866" width="41" style="373" customWidth="1"/>
    <col min="4867" max="4870" width="32.88671875" style="373" customWidth="1"/>
    <col min="4871" max="5120" width="9.109375" style="373"/>
    <col min="5121" max="5121" width="8.109375" style="373" customWidth="1"/>
    <col min="5122" max="5122" width="41" style="373" customWidth="1"/>
    <col min="5123" max="5126" width="32.88671875" style="373" customWidth="1"/>
    <col min="5127" max="5376" width="9.109375" style="373"/>
    <col min="5377" max="5377" width="8.109375" style="373" customWidth="1"/>
    <col min="5378" max="5378" width="41" style="373" customWidth="1"/>
    <col min="5379" max="5382" width="32.88671875" style="373" customWidth="1"/>
    <col min="5383" max="5632" width="9.109375" style="373"/>
    <col min="5633" max="5633" width="8.109375" style="373" customWidth="1"/>
    <col min="5634" max="5634" width="41" style="373" customWidth="1"/>
    <col min="5635" max="5638" width="32.88671875" style="373" customWidth="1"/>
    <col min="5639" max="5888" width="9.109375" style="373"/>
    <col min="5889" max="5889" width="8.109375" style="373" customWidth="1"/>
    <col min="5890" max="5890" width="41" style="373" customWidth="1"/>
    <col min="5891" max="5894" width="32.88671875" style="373" customWidth="1"/>
    <col min="5895" max="6144" width="9.109375" style="373"/>
    <col min="6145" max="6145" width="8.109375" style="373" customWidth="1"/>
    <col min="6146" max="6146" width="41" style="373" customWidth="1"/>
    <col min="6147" max="6150" width="32.88671875" style="373" customWidth="1"/>
    <col min="6151" max="6400" width="9.109375" style="373"/>
    <col min="6401" max="6401" width="8.109375" style="373" customWidth="1"/>
    <col min="6402" max="6402" width="41" style="373" customWidth="1"/>
    <col min="6403" max="6406" width="32.88671875" style="373" customWidth="1"/>
    <col min="6407" max="6656" width="9.109375" style="373"/>
    <col min="6657" max="6657" width="8.109375" style="373" customWidth="1"/>
    <col min="6658" max="6658" width="41" style="373" customWidth="1"/>
    <col min="6659" max="6662" width="32.88671875" style="373" customWidth="1"/>
    <col min="6663" max="6912" width="9.109375" style="373"/>
    <col min="6913" max="6913" width="8.109375" style="373" customWidth="1"/>
    <col min="6914" max="6914" width="41" style="373" customWidth="1"/>
    <col min="6915" max="6918" width="32.88671875" style="373" customWidth="1"/>
    <col min="6919" max="7168" width="9.109375" style="373"/>
    <col min="7169" max="7169" width="8.109375" style="373" customWidth="1"/>
    <col min="7170" max="7170" width="41" style="373" customWidth="1"/>
    <col min="7171" max="7174" width="32.88671875" style="373" customWidth="1"/>
    <col min="7175" max="7424" width="9.109375" style="373"/>
    <col min="7425" max="7425" width="8.109375" style="373" customWidth="1"/>
    <col min="7426" max="7426" width="41" style="373" customWidth="1"/>
    <col min="7427" max="7430" width="32.88671875" style="373" customWidth="1"/>
    <col min="7431" max="7680" width="9.109375" style="373"/>
    <col min="7681" max="7681" width="8.109375" style="373" customWidth="1"/>
    <col min="7682" max="7682" width="41" style="373" customWidth="1"/>
    <col min="7683" max="7686" width="32.88671875" style="373" customWidth="1"/>
    <col min="7687" max="7936" width="9.109375" style="373"/>
    <col min="7937" max="7937" width="8.109375" style="373" customWidth="1"/>
    <col min="7938" max="7938" width="41" style="373" customWidth="1"/>
    <col min="7939" max="7942" width="32.88671875" style="373" customWidth="1"/>
    <col min="7943" max="8192" width="9.109375" style="373"/>
    <col min="8193" max="8193" width="8.109375" style="373" customWidth="1"/>
    <col min="8194" max="8194" width="41" style="373" customWidth="1"/>
    <col min="8195" max="8198" width="32.88671875" style="373" customWidth="1"/>
    <col min="8199" max="8448" width="9.109375" style="373"/>
    <col min="8449" max="8449" width="8.109375" style="373" customWidth="1"/>
    <col min="8450" max="8450" width="41" style="373" customWidth="1"/>
    <col min="8451" max="8454" width="32.88671875" style="373" customWidth="1"/>
    <col min="8455" max="8704" width="9.109375" style="373"/>
    <col min="8705" max="8705" width="8.109375" style="373" customWidth="1"/>
    <col min="8706" max="8706" width="41" style="373" customWidth="1"/>
    <col min="8707" max="8710" width="32.88671875" style="373" customWidth="1"/>
    <col min="8711" max="8960" width="9.109375" style="373"/>
    <col min="8961" max="8961" width="8.109375" style="373" customWidth="1"/>
    <col min="8962" max="8962" width="41" style="373" customWidth="1"/>
    <col min="8963" max="8966" width="32.88671875" style="373" customWidth="1"/>
    <col min="8967" max="9216" width="9.109375" style="373"/>
    <col min="9217" max="9217" width="8.109375" style="373" customWidth="1"/>
    <col min="9218" max="9218" width="41" style="373" customWidth="1"/>
    <col min="9219" max="9222" width="32.88671875" style="373" customWidth="1"/>
    <col min="9223" max="9472" width="9.109375" style="373"/>
    <col min="9473" max="9473" width="8.109375" style="373" customWidth="1"/>
    <col min="9474" max="9474" width="41" style="373" customWidth="1"/>
    <col min="9475" max="9478" width="32.88671875" style="373" customWidth="1"/>
    <col min="9479" max="9728" width="9.109375" style="373"/>
    <col min="9729" max="9729" width="8.109375" style="373" customWidth="1"/>
    <col min="9730" max="9730" width="41" style="373" customWidth="1"/>
    <col min="9731" max="9734" width="32.88671875" style="373" customWidth="1"/>
    <col min="9735" max="9984" width="9.109375" style="373"/>
    <col min="9985" max="9985" width="8.109375" style="373" customWidth="1"/>
    <col min="9986" max="9986" width="41" style="373" customWidth="1"/>
    <col min="9987" max="9990" width="32.88671875" style="373" customWidth="1"/>
    <col min="9991" max="10240" width="9.109375" style="373"/>
    <col min="10241" max="10241" width="8.109375" style="373" customWidth="1"/>
    <col min="10242" max="10242" width="41" style="373" customWidth="1"/>
    <col min="10243" max="10246" width="32.88671875" style="373" customWidth="1"/>
    <col min="10247" max="10496" width="9.109375" style="373"/>
    <col min="10497" max="10497" width="8.109375" style="373" customWidth="1"/>
    <col min="10498" max="10498" width="41" style="373" customWidth="1"/>
    <col min="10499" max="10502" width="32.88671875" style="373" customWidth="1"/>
    <col min="10503" max="10752" width="9.109375" style="373"/>
    <col min="10753" max="10753" width="8.109375" style="373" customWidth="1"/>
    <col min="10754" max="10754" width="41" style="373" customWidth="1"/>
    <col min="10755" max="10758" width="32.88671875" style="373" customWidth="1"/>
    <col min="10759" max="11008" width="9.109375" style="373"/>
    <col min="11009" max="11009" width="8.109375" style="373" customWidth="1"/>
    <col min="11010" max="11010" width="41" style="373" customWidth="1"/>
    <col min="11011" max="11014" width="32.88671875" style="373" customWidth="1"/>
    <col min="11015" max="11264" width="9.109375" style="373"/>
    <col min="11265" max="11265" width="8.109375" style="373" customWidth="1"/>
    <col min="11266" max="11266" width="41" style="373" customWidth="1"/>
    <col min="11267" max="11270" width="32.88671875" style="373" customWidth="1"/>
    <col min="11271" max="11520" width="9.109375" style="373"/>
    <col min="11521" max="11521" width="8.109375" style="373" customWidth="1"/>
    <col min="11522" max="11522" width="41" style="373" customWidth="1"/>
    <col min="11523" max="11526" width="32.88671875" style="373" customWidth="1"/>
    <col min="11527" max="11776" width="9.109375" style="373"/>
    <col min="11777" max="11777" width="8.109375" style="373" customWidth="1"/>
    <col min="11778" max="11778" width="41" style="373" customWidth="1"/>
    <col min="11779" max="11782" width="32.88671875" style="373" customWidth="1"/>
    <col min="11783" max="12032" width="9.109375" style="373"/>
    <col min="12033" max="12033" width="8.109375" style="373" customWidth="1"/>
    <col min="12034" max="12034" width="41" style="373" customWidth="1"/>
    <col min="12035" max="12038" width="32.88671875" style="373" customWidth="1"/>
    <col min="12039" max="12288" width="9.109375" style="373"/>
    <col min="12289" max="12289" width="8.109375" style="373" customWidth="1"/>
    <col min="12290" max="12290" width="41" style="373" customWidth="1"/>
    <col min="12291" max="12294" width="32.88671875" style="373" customWidth="1"/>
    <col min="12295" max="12544" width="9.109375" style="373"/>
    <col min="12545" max="12545" width="8.109375" style="373" customWidth="1"/>
    <col min="12546" max="12546" width="41" style="373" customWidth="1"/>
    <col min="12547" max="12550" width="32.88671875" style="373" customWidth="1"/>
    <col min="12551" max="12800" width="9.109375" style="373"/>
    <col min="12801" max="12801" width="8.109375" style="373" customWidth="1"/>
    <col min="12802" max="12802" width="41" style="373" customWidth="1"/>
    <col min="12803" max="12806" width="32.88671875" style="373" customWidth="1"/>
    <col min="12807" max="13056" width="9.109375" style="373"/>
    <col min="13057" max="13057" width="8.109375" style="373" customWidth="1"/>
    <col min="13058" max="13058" width="41" style="373" customWidth="1"/>
    <col min="13059" max="13062" width="32.88671875" style="373" customWidth="1"/>
    <col min="13063" max="13312" width="9.109375" style="373"/>
    <col min="13313" max="13313" width="8.109375" style="373" customWidth="1"/>
    <col min="13314" max="13314" width="41" style="373" customWidth="1"/>
    <col min="13315" max="13318" width="32.88671875" style="373" customWidth="1"/>
    <col min="13319" max="13568" width="9.109375" style="373"/>
    <col min="13569" max="13569" width="8.109375" style="373" customWidth="1"/>
    <col min="13570" max="13570" width="41" style="373" customWidth="1"/>
    <col min="13571" max="13574" width="32.88671875" style="373" customWidth="1"/>
    <col min="13575" max="13824" width="9.109375" style="373"/>
    <col min="13825" max="13825" width="8.109375" style="373" customWidth="1"/>
    <col min="13826" max="13826" width="41" style="373" customWidth="1"/>
    <col min="13827" max="13830" width="32.88671875" style="373" customWidth="1"/>
    <col min="13831" max="14080" width="9.109375" style="373"/>
    <col min="14081" max="14081" width="8.109375" style="373" customWidth="1"/>
    <col min="14082" max="14082" width="41" style="373" customWidth="1"/>
    <col min="14083" max="14086" width="32.88671875" style="373" customWidth="1"/>
    <col min="14087" max="14336" width="9.109375" style="373"/>
    <col min="14337" max="14337" width="8.109375" style="373" customWidth="1"/>
    <col min="14338" max="14338" width="41" style="373" customWidth="1"/>
    <col min="14339" max="14342" width="32.88671875" style="373" customWidth="1"/>
    <col min="14343" max="14592" width="9.109375" style="373"/>
    <col min="14593" max="14593" width="8.109375" style="373" customWidth="1"/>
    <col min="14594" max="14594" width="41" style="373" customWidth="1"/>
    <col min="14595" max="14598" width="32.88671875" style="373" customWidth="1"/>
    <col min="14599" max="14848" width="9.109375" style="373"/>
    <col min="14849" max="14849" width="8.109375" style="373" customWidth="1"/>
    <col min="14850" max="14850" width="41" style="373" customWidth="1"/>
    <col min="14851" max="14854" width="32.88671875" style="373" customWidth="1"/>
    <col min="14855" max="15104" width="9.109375" style="373"/>
    <col min="15105" max="15105" width="8.109375" style="373" customWidth="1"/>
    <col min="15106" max="15106" width="41" style="373" customWidth="1"/>
    <col min="15107" max="15110" width="32.88671875" style="373" customWidth="1"/>
    <col min="15111" max="15360" width="9.109375" style="373"/>
    <col min="15361" max="15361" width="8.109375" style="373" customWidth="1"/>
    <col min="15362" max="15362" width="41" style="373" customWidth="1"/>
    <col min="15363" max="15366" width="32.88671875" style="373" customWidth="1"/>
    <col min="15367" max="15616" width="9.109375" style="373"/>
    <col min="15617" max="15617" width="8.109375" style="373" customWidth="1"/>
    <col min="15618" max="15618" width="41" style="373" customWidth="1"/>
    <col min="15619" max="15622" width="32.88671875" style="373" customWidth="1"/>
    <col min="15623" max="15872" width="9.109375" style="373"/>
    <col min="15873" max="15873" width="8.109375" style="373" customWidth="1"/>
    <col min="15874" max="15874" width="41" style="373" customWidth="1"/>
    <col min="15875" max="15878" width="32.88671875" style="373" customWidth="1"/>
    <col min="15879" max="16128" width="9.109375" style="373"/>
    <col min="16129" max="16129" width="8.109375" style="373" customWidth="1"/>
    <col min="16130" max="16130" width="41" style="373" customWidth="1"/>
    <col min="16131" max="16134" width="32.88671875" style="373" customWidth="1"/>
    <col min="16135" max="16384" width="9.109375" style="373"/>
  </cols>
  <sheetData>
    <row r="3" spans="1:12" s="371" customFormat="1" ht="21.75" customHeight="1" x14ac:dyDescent="0.3">
      <c r="A3" s="571" t="s">
        <v>829</v>
      </c>
      <c r="B3" s="572"/>
      <c r="C3" s="572"/>
      <c r="D3" s="572"/>
      <c r="E3" s="572"/>
      <c r="F3" s="573"/>
    </row>
    <row r="4" spans="1:12" s="371" customFormat="1" ht="78" x14ac:dyDescent="0.3">
      <c r="A4" s="376"/>
      <c r="B4" s="382" t="s">
        <v>70</v>
      </c>
      <c r="C4" s="382" t="s">
        <v>808</v>
      </c>
      <c r="D4" s="382" t="s">
        <v>809</v>
      </c>
      <c r="E4" s="382" t="s">
        <v>810</v>
      </c>
      <c r="F4" s="383" t="s">
        <v>811</v>
      </c>
    </row>
    <row r="5" spans="1:12" ht="27" customHeight="1" x14ac:dyDescent="0.3">
      <c r="A5" s="376">
        <v>1</v>
      </c>
      <c r="B5" s="376">
        <v>2</v>
      </c>
      <c r="C5" s="376">
        <v>3</v>
      </c>
      <c r="D5" s="376">
        <v>4</v>
      </c>
      <c r="E5" s="376">
        <v>5</v>
      </c>
      <c r="F5" s="376">
        <v>6</v>
      </c>
    </row>
    <row r="6" spans="1:12" ht="31.2" x14ac:dyDescent="0.3">
      <c r="A6" s="377" t="s">
        <v>583</v>
      </c>
      <c r="B6" s="376" t="s">
        <v>819</v>
      </c>
      <c r="C6" s="378">
        <v>1120500</v>
      </c>
      <c r="D6" s="378">
        <v>1120500</v>
      </c>
      <c r="E6" s="378">
        <v>0</v>
      </c>
      <c r="F6" s="378">
        <v>0</v>
      </c>
    </row>
    <row r="7" spans="1:12" ht="31.2" x14ac:dyDescent="0.3">
      <c r="A7" s="377" t="s">
        <v>629</v>
      </c>
      <c r="B7" s="376" t="s">
        <v>820</v>
      </c>
      <c r="C7" s="378">
        <v>80574</v>
      </c>
      <c r="D7" s="378">
        <v>80574</v>
      </c>
      <c r="E7" s="378">
        <v>0</v>
      </c>
      <c r="F7" s="378">
        <v>0</v>
      </c>
    </row>
    <row r="8" spans="1:12" ht="46.8" x14ac:dyDescent="0.3">
      <c r="A8" s="377" t="s">
        <v>585</v>
      </c>
      <c r="B8" s="376" t="s">
        <v>821</v>
      </c>
      <c r="C8" s="378">
        <v>3454000</v>
      </c>
      <c r="D8" s="378">
        <v>3454000</v>
      </c>
      <c r="E8" s="378">
        <v>0</v>
      </c>
      <c r="F8" s="378">
        <v>0</v>
      </c>
    </row>
    <row r="9" spans="1:12" ht="46.8" x14ac:dyDescent="0.3">
      <c r="A9" s="377" t="s">
        <v>588</v>
      </c>
      <c r="B9" s="376" t="s">
        <v>822</v>
      </c>
      <c r="C9" s="378">
        <v>1800000</v>
      </c>
      <c r="D9" s="378">
        <v>1800000</v>
      </c>
      <c r="E9" s="378">
        <v>0</v>
      </c>
      <c r="F9" s="378">
        <v>0</v>
      </c>
    </row>
    <row r="10" spans="1:12" ht="46.8" x14ac:dyDescent="0.3">
      <c r="A10" s="379" t="s">
        <v>591</v>
      </c>
      <c r="B10" s="380" t="s">
        <v>823</v>
      </c>
      <c r="C10" s="381">
        <v>1800000</v>
      </c>
      <c r="D10" s="381">
        <v>1800000</v>
      </c>
      <c r="E10" s="381">
        <v>0</v>
      </c>
      <c r="F10" s="381">
        <v>0</v>
      </c>
    </row>
    <row r="11" spans="1:12" ht="62.4" x14ac:dyDescent="0.3">
      <c r="A11" s="377" t="s">
        <v>656</v>
      </c>
      <c r="B11" s="376" t="s">
        <v>824</v>
      </c>
      <c r="C11" s="378">
        <v>582930</v>
      </c>
      <c r="D11" s="378">
        <v>582930</v>
      </c>
      <c r="E11" s="378">
        <v>0</v>
      </c>
      <c r="F11" s="378">
        <v>0</v>
      </c>
    </row>
    <row r="12" spans="1:12" ht="46.8" x14ac:dyDescent="0.3">
      <c r="A12" s="379">
        <v>35</v>
      </c>
      <c r="B12" s="380" t="s">
        <v>896</v>
      </c>
      <c r="C12" s="381">
        <v>582930</v>
      </c>
      <c r="D12" s="381">
        <v>582930</v>
      </c>
      <c r="E12" s="381">
        <v>0</v>
      </c>
      <c r="F12" s="381">
        <v>0</v>
      </c>
    </row>
    <row r="13" spans="1:12" ht="31.2" x14ac:dyDescent="0.3">
      <c r="A13" s="377">
        <v>85</v>
      </c>
      <c r="B13" s="376" t="s">
        <v>897</v>
      </c>
      <c r="C13" s="378">
        <v>100000000</v>
      </c>
      <c r="D13" s="378">
        <v>8509000</v>
      </c>
      <c r="E13" s="378">
        <v>91491000</v>
      </c>
      <c r="F13" s="378">
        <v>0</v>
      </c>
      <c r="L13" s="373" t="s">
        <v>812</v>
      </c>
    </row>
    <row r="14" spans="1:12" ht="31.2" x14ac:dyDescent="0.3">
      <c r="A14" s="377">
        <v>90</v>
      </c>
      <c r="B14" s="376" t="s">
        <v>899</v>
      </c>
      <c r="C14" s="378">
        <v>1150000</v>
      </c>
      <c r="D14" s="378">
        <v>1150000</v>
      </c>
      <c r="E14" s="378">
        <v>0</v>
      </c>
      <c r="F14" s="378">
        <v>0</v>
      </c>
    </row>
    <row r="15" spans="1:12" ht="46.8" x14ac:dyDescent="0.3">
      <c r="A15" s="377">
        <v>92</v>
      </c>
      <c r="B15" s="376" t="s">
        <v>898</v>
      </c>
      <c r="C15" s="378">
        <v>72000</v>
      </c>
      <c r="D15" s="378">
        <v>72000</v>
      </c>
      <c r="E15" s="378">
        <v>0</v>
      </c>
      <c r="F15" s="378"/>
    </row>
    <row r="16" spans="1:12" ht="46.8" x14ac:dyDescent="0.3">
      <c r="A16" s="379">
        <v>106</v>
      </c>
      <c r="B16" s="380" t="s">
        <v>825</v>
      </c>
      <c r="C16" s="381">
        <v>108260004</v>
      </c>
      <c r="D16" s="381">
        <v>16769004</v>
      </c>
      <c r="E16" s="381">
        <v>91491000</v>
      </c>
      <c r="F16" s="381">
        <v>0</v>
      </c>
    </row>
  </sheetData>
  <mergeCells count="1">
    <mergeCell ref="A3:F3"/>
  </mergeCells>
  <pageMargins left="0.70866141732283472" right="0.70866141732283472" top="1.1417322834645669" bottom="0.74803149606299213" header="0.51181102362204722" footer="0.31496062992125984"/>
  <pageSetup paperSize="9" scale="69" orientation="portrait" r:id="rId1"/>
  <headerFooter>
    <oddHeader>&amp;L&amp;"Times New Roman,Normál"&amp;12Pécsely Község Önkormányzata&amp;C&amp;"Times New Roman,Normál"&amp;12 19. melléklet
az önkormányzat 2019. évi költségvetési gazdálkodási beszámolójáról
szóló 9/2020. (VII. 07.) önkormányzati rendeletéhez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</sheetPr>
  <dimension ref="A4:M11"/>
  <sheetViews>
    <sheetView view="pageLayout" zoomScaleNormal="100" workbookViewId="0">
      <selection activeCell="A4" sqref="A4:M4"/>
    </sheetView>
  </sheetViews>
  <sheetFormatPr defaultRowHeight="15.6" x14ac:dyDescent="0.3"/>
  <cols>
    <col min="1" max="1" width="3.5546875" style="373" bestFit="1" customWidth="1"/>
    <col min="2" max="2" width="27.6640625" style="375" customWidth="1"/>
    <col min="3" max="3" width="17.88671875" style="373" customWidth="1"/>
    <col min="4" max="5" width="11.44140625" style="373" customWidth="1"/>
    <col min="6" max="6" width="13.6640625" style="373" customWidth="1"/>
    <col min="7" max="7" width="13.33203125" style="373" bestFit="1" customWidth="1"/>
    <col min="8" max="8" width="16.33203125" style="373" customWidth="1"/>
    <col min="9" max="9" width="18.44140625" style="373" customWidth="1"/>
    <col min="10" max="10" width="12.6640625" style="373" bestFit="1" customWidth="1"/>
    <col min="11" max="11" width="13.6640625" style="373" customWidth="1"/>
    <col min="12" max="12" width="10.33203125" style="373" customWidth="1"/>
    <col min="13" max="256" width="9.109375" style="373"/>
    <col min="257" max="257" width="8.109375" style="373" customWidth="1"/>
    <col min="258" max="258" width="41" style="373" customWidth="1"/>
    <col min="259" max="267" width="32.88671875" style="373" customWidth="1"/>
    <col min="268" max="512" width="9.109375" style="373"/>
    <col min="513" max="513" width="8.109375" style="373" customWidth="1"/>
    <col min="514" max="514" width="41" style="373" customWidth="1"/>
    <col min="515" max="523" width="32.88671875" style="373" customWidth="1"/>
    <col min="524" max="768" width="9.109375" style="373"/>
    <col min="769" max="769" width="8.109375" style="373" customWidth="1"/>
    <col min="770" max="770" width="41" style="373" customWidth="1"/>
    <col min="771" max="779" width="32.88671875" style="373" customWidth="1"/>
    <col min="780" max="1024" width="9.109375" style="373"/>
    <col min="1025" max="1025" width="8.109375" style="373" customWidth="1"/>
    <col min="1026" max="1026" width="41" style="373" customWidth="1"/>
    <col min="1027" max="1035" width="32.88671875" style="373" customWidth="1"/>
    <col min="1036" max="1280" width="9.109375" style="373"/>
    <col min="1281" max="1281" width="8.109375" style="373" customWidth="1"/>
    <col min="1282" max="1282" width="41" style="373" customWidth="1"/>
    <col min="1283" max="1291" width="32.88671875" style="373" customWidth="1"/>
    <col min="1292" max="1536" width="9.109375" style="373"/>
    <col min="1537" max="1537" width="8.109375" style="373" customWidth="1"/>
    <col min="1538" max="1538" width="41" style="373" customWidth="1"/>
    <col min="1539" max="1547" width="32.88671875" style="373" customWidth="1"/>
    <col min="1548" max="1792" width="9.109375" style="373"/>
    <col min="1793" max="1793" width="8.109375" style="373" customWidth="1"/>
    <col min="1794" max="1794" width="41" style="373" customWidth="1"/>
    <col min="1795" max="1803" width="32.88671875" style="373" customWidth="1"/>
    <col min="1804" max="2048" width="9.109375" style="373"/>
    <col min="2049" max="2049" width="8.109375" style="373" customWidth="1"/>
    <col min="2050" max="2050" width="41" style="373" customWidth="1"/>
    <col min="2051" max="2059" width="32.88671875" style="373" customWidth="1"/>
    <col min="2060" max="2304" width="9.109375" style="373"/>
    <col min="2305" max="2305" width="8.109375" style="373" customWidth="1"/>
    <col min="2306" max="2306" width="41" style="373" customWidth="1"/>
    <col min="2307" max="2315" width="32.88671875" style="373" customWidth="1"/>
    <col min="2316" max="2560" width="9.109375" style="373"/>
    <col min="2561" max="2561" width="8.109375" style="373" customWidth="1"/>
    <col min="2562" max="2562" width="41" style="373" customWidth="1"/>
    <col min="2563" max="2571" width="32.88671875" style="373" customWidth="1"/>
    <col min="2572" max="2816" width="9.109375" style="373"/>
    <col min="2817" max="2817" width="8.109375" style="373" customWidth="1"/>
    <col min="2818" max="2818" width="41" style="373" customWidth="1"/>
    <col min="2819" max="2827" width="32.88671875" style="373" customWidth="1"/>
    <col min="2828" max="3072" width="9.109375" style="373"/>
    <col min="3073" max="3073" width="8.109375" style="373" customWidth="1"/>
    <col min="3074" max="3074" width="41" style="373" customWidth="1"/>
    <col min="3075" max="3083" width="32.88671875" style="373" customWidth="1"/>
    <col min="3084" max="3328" width="9.109375" style="373"/>
    <col min="3329" max="3329" width="8.109375" style="373" customWidth="1"/>
    <col min="3330" max="3330" width="41" style="373" customWidth="1"/>
    <col min="3331" max="3339" width="32.88671875" style="373" customWidth="1"/>
    <col min="3340" max="3584" width="9.109375" style="373"/>
    <col min="3585" max="3585" width="8.109375" style="373" customWidth="1"/>
    <col min="3586" max="3586" width="41" style="373" customWidth="1"/>
    <col min="3587" max="3595" width="32.88671875" style="373" customWidth="1"/>
    <col min="3596" max="3840" width="9.109375" style="373"/>
    <col min="3841" max="3841" width="8.109375" style="373" customWidth="1"/>
    <col min="3842" max="3842" width="41" style="373" customWidth="1"/>
    <col min="3843" max="3851" width="32.88671875" style="373" customWidth="1"/>
    <col min="3852" max="4096" width="9.109375" style="373"/>
    <col min="4097" max="4097" width="8.109375" style="373" customWidth="1"/>
    <col min="4098" max="4098" width="41" style="373" customWidth="1"/>
    <col min="4099" max="4107" width="32.88671875" style="373" customWidth="1"/>
    <col min="4108" max="4352" width="9.109375" style="373"/>
    <col min="4353" max="4353" width="8.109375" style="373" customWidth="1"/>
    <col min="4354" max="4354" width="41" style="373" customWidth="1"/>
    <col min="4355" max="4363" width="32.88671875" style="373" customWidth="1"/>
    <col min="4364" max="4608" width="9.109375" style="373"/>
    <col min="4609" max="4609" width="8.109375" style="373" customWidth="1"/>
    <col min="4610" max="4610" width="41" style="373" customWidth="1"/>
    <col min="4611" max="4619" width="32.88671875" style="373" customWidth="1"/>
    <col min="4620" max="4864" width="9.109375" style="373"/>
    <col min="4865" max="4865" width="8.109375" style="373" customWidth="1"/>
    <col min="4866" max="4866" width="41" style="373" customWidth="1"/>
    <col min="4867" max="4875" width="32.88671875" style="373" customWidth="1"/>
    <col min="4876" max="5120" width="9.109375" style="373"/>
    <col min="5121" max="5121" width="8.109375" style="373" customWidth="1"/>
    <col min="5122" max="5122" width="41" style="373" customWidth="1"/>
    <col min="5123" max="5131" width="32.88671875" style="373" customWidth="1"/>
    <col min="5132" max="5376" width="9.109375" style="373"/>
    <col min="5377" max="5377" width="8.109375" style="373" customWidth="1"/>
    <col min="5378" max="5378" width="41" style="373" customWidth="1"/>
    <col min="5379" max="5387" width="32.88671875" style="373" customWidth="1"/>
    <col min="5388" max="5632" width="9.109375" style="373"/>
    <col min="5633" max="5633" width="8.109375" style="373" customWidth="1"/>
    <col min="5634" max="5634" width="41" style="373" customWidth="1"/>
    <col min="5635" max="5643" width="32.88671875" style="373" customWidth="1"/>
    <col min="5644" max="5888" width="9.109375" style="373"/>
    <col min="5889" max="5889" width="8.109375" style="373" customWidth="1"/>
    <col min="5890" max="5890" width="41" style="373" customWidth="1"/>
    <col min="5891" max="5899" width="32.88671875" style="373" customWidth="1"/>
    <col min="5900" max="6144" width="9.109375" style="373"/>
    <col min="6145" max="6145" width="8.109375" style="373" customWidth="1"/>
    <col min="6146" max="6146" width="41" style="373" customWidth="1"/>
    <col min="6147" max="6155" width="32.88671875" style="373" customWidth="1"/>
    <col min="6156" max="6400" width="9.109375" style="373"/>
    <col min="6401" max="6401" width="8.109375" style="373" customWidth="1"/>
    <col min="6402" max="6402" width="41" style="373" customWidth="1"/>
    <col min="6403" max="6411" width="32.88671875" style="373" customWidth="1"/>
    <col min="6412" max="6656" width="9.109375" style="373"/>
    <col min="6657" max="6657" width="8.109375" style="373" customWidth="1"/>
    <col min="6658" max="6658" width="41" style="373" customWidth="1"/>
    <col min="6659" max="6667" width="32.88671875" style="373" customWidth="1"/>
    <col min="6668" max="6912" width="9.109375" style="373"/>
    <col min="6913" max="6913" width="8.109375" style="373" customWidth="1"/>
    <col min="6914" max="6914" width="41" style="373" customWidth="1"/>
    <col min="6915" max="6923" width="32.88671875" style="373" customWidth="1"/>
    <col min="6924" max="7168" width="9.109375" style="373"/>
    <col min="7169" max="7169" width="8.109375" style="373" customWidth="1"/>
    <col min="7170" max="7170" width="41" style="373" customWidth="1"/>
    <col min="7171" max="7179" width="32.88671875" style="373" customWidth="1"/>
    <col min="7180" max="7424" width="9.109375" style="373"/>
    <col min="7425" max="7425" width="8.109375" style="373" customWidth="1"/>
    <col min="7426" max="7426" width="41" style="373" customWidth="1"/>
    <col min="7427" max="7435" width="32.88671875" style="373" customWidth="1"/>
    <col min="7436" max="7680" width="9.109375" style="373"/>
    <col min="7681" max="7681" width="8.109375" style="373" customWidth="1"/>
    <col min="7682" max="7682" width="41" style="373" customWidth="1"/>
    <col min="7683" max="7691" width="32.88671875" style="373" customWidth="1"/>
    <col min="7692" max="7936" width="9.109375" style="373"/>
    <col min="7937" max="7937" width="8.109375" style="373" customWidth="1"/>
    <col min="7938" max="7938" width="41" style="373" customWidth="1"/>
    <col min="7939" max="7947" width="32.88671875" style="373" customWidth="1"/>
    <col min="7948" max="8192" width="9.109375" style="373"/>
    <col min="8193" max="8193" width="8.109375" style="373" customWidth="1"/>
    <col min="8194" max="8194" width="41" style="373" customWidth="1"/>
    <col min="8195" max="8203" width="32.88671875" style="373" customWidth="1"/>
    <col min="8204" max="8448" width="9.109375" style="373"/>
    <col min="8449" max="8449" width="8.109375" style="373" customWidth="1"/>
    <col min="8450" max="8450" width="41" style="373" customWidth="1"/>
    <col min="8451" max="8459" width="32.88671875" style="373" customWidth="1"/>
    <col min="8460" max="8704" width="9.109375" style="373"/>
    <col min="8705" max="8705" width="8.109375" style="373" customWidth="1"/>
    <col min="8706" max="8706" width="41" style="373" customWidth="1"/>
    <col min="8707" max="8715" width="32.88671875" style="373" customWidth="1"/>
    <col min="8716" max="8960" width="9.109375" style="373"/>
    <col min="8961" max="8961" width="8.109375" style="373" customWidth="1"/>
    <col min="8962" max="8962" width="41" style="373" customWidth="1"/>
    <col min="8963" max="8971" width="32.88671875" style="373" customWidth="1"/>
    <col min="8972" max="9216" width="9.109375" style="373"/>
    <col min="9217" max="9217" width="8.109375" style="373" customWidth="1"/>
    <col min="9218" max="9218" width="41" style="373" customWidth="1"/>
    <col min="9219" max="9227" width="32.88671875" style="373" customWidth="1"/>
    <col min="9228" max="9472" width="9.109375" style="373"/>
    <col min="9473" max="9473" width="8.109375" style="373" customWidth="1"/>
    <col min="9474" max="9474" width="41" style="373" customWidth="1"/>
    <col min="9475" max="9483" width="32.88671875" style="373" customWidth="1"/>
    <col min="9484" max="9728" width="9.109375" style="373"/>
    <col min="9729" max="9729" width="8.109375" style="373" customWidth="1"/>
    <col min="9730" max="9730" width="41" style="373" customWidth="1"/>
    <col min="9731" max="9739" width="32.88671875" style="373" customWidth="1"/>
    <col min="9740" max="9984" width="9.109375" style="373"/>
    <col min="9985" max="9985" width="8.109375" style="373" customWidth="1"/>
    <col min="9986" max="9986" width="41" style="373" customWidth="1"/>
    <col min="9987" max="9995" width="32.88671875" style="373" customWidth="1"/>
    <col min="9996" max="10240" width="9.109375" style="373"/>
    <col min="10241" max="10241" width="8.109375" style="373" customWidth="1"/>
    <col min="10242" max="10242" width="41" style="373" customWidth="1"/>
    <col min="10243" max="10251" width="32.88671875" style="373" customWidth="1"/>
    <col min="10252" max="10496" width="9.109375" style="373"/>
    <col min="10497" max="10497" width="8.109375" style="373" customWidth="1"/>
    <col min="10498" max="10498" width="41" style="373" customWidth="1"/>
    <col min="10499" max="10507" width="32.88671875" style="373" customWidth="1"/>
    <col min="10508" max="10752" width="9.109375" style="373"/>
    <col min="10753" max="10753" width="8.109375" style="373" customWidth="1"/>
    <col min="10754" max="10754" width="41" style="373" customWidth="1"/>
    <col min="10755" max="10763" width="32.88671875" style="373" customWidth="1"/>
    <col min="10764" max="11008" width="9.109375" style="373"/>
    <col min="11009" max="11009" width="8.109375" style="373" customWidth="1"/>
    <col min="11010" max="11010" width="41" style="373" customWidth="1"/>
    <col min="11011" max="11019" width="32.88671875" style="373" customWidth="1"/>
    <col min="11020" max="11264" width="9.109375" style="373"/>
    <col min="11265" max="11265" width="8.109375" style="373" customWidth="1"/>
    <col min="11266" max="11266" width="41" style="373" customWidth="1"/>
    <col min="11267" max="11275" width="32.88671875" style="373" customWidth="1"/>
    <col min="11276" max="11520" width="9.109375" style="373"/>
    <col min="11521" max="11521" width="8.109375" style="373" customWidth="1"/>
    <col min="11522" max="11522" width="41" style="373" customWidth="1"/>
    <col min="11523" max="11531" width="32.88671875" style="373" customWidth="1"/>
    <col min="11532" max="11776" width="9.109375" style="373"/>
    <col min="11777" max="11777" width="8.109375" style="373" customWidth="1"/>
    <col min="11778" max="11778" width="41" style="373" customWidth="1"/>
    <col min="11779" max="11787" width="32.88671875" style="373" customWidth="1"/>
    <col min="11788" max="12032" width="9.109375" style="373"/>
    <col min="12033" max="12033" width="8.109375" style="373" customWidth="1"/>
    <col min="12034" max="12034" width="41" style="373" customWidth="1"/>
    <col min="12035" max="12043" width="32.88671875" style="373" customWidth="1"/>
    <col min="12044" max="12288" width="9.109375" style="373"/>
    <col min="12289" max="12289" width="8.109375" style="373" customWidth="1"/>
    <col min="12290" max="12290" width="41" style="373" customWidth="1"/>
    <col min="12291" max="12299" width="32.88671875" style="373" customWidth="1"/>
    <col min="12300" max="12544" width="9.109375" style="373"/>
    <col min="12545" max="12545" width="8.109375" style="373" customWidth="1"/>
    <col min="12546" max="12546" width="41" style="373" customWidth="1"/>
    <col min="12547" max="12555" width="32.88671875" style="373" customWidth="1"/>
    <col min="12556" max="12800" width="9.109375" style="373"/>
    <col min="12801" max="12801" width="8.109375" style="373" customWidth="1"/>
    <col min="12802" max="12802" width="41" style="373" customWidth="1"/>
    <col min="12803" max="12811" width="32.88671875" style="373" customWidth="1"/>
    <col min="12812" max="13056" width="9.109375" style="373"/>
    <col min="13057" max="13057" width="8.109375" style="373" customWidth="1"/>
    <col min="13058" max="13058" width="41" style="373" customWidth="1"/>
    <col min="13059" max="13067" width="32.88671875" style="373" customWidth="1"/>
    <col min="13068" max="13312" width="9.109375" style="373"/>
    <col min="13313" max="13313" width="8.109375" style="373" customWidth="1"/>
    <col min="13314" max="13314" width="41" style="373" customWidth="1"/>
    <col min="13315" max="13323" width="32.88671875" style="373" customWidth="1"/>
    <col min="13324" max="13568" width="9.109375" style="373"/>
    <col min="13569" max="13569" width="8.109375" style="373" customWidth="1"/>
    <col min="13570" max="13570" width="41" style="373" customWidth="1"/>
    <col min="13571" max="13579" width="32.88671875" style="373" customWidth="1"/>
    <col min="13580" max="13824" width="9.109375" style="373"/>
    <col min="13825" max="13825" width="8.109375" style="373" customWidth="1"/>
    <col min="13826" max="13826" width="41" style="373" customWidth="1"/>
    <col min="13827" max="13835" width="32.88671875" style="373" customWidth="1"/>
    <col min="13836" max="14080" width="9.109375" style="373"/>
    <col min="14081" max="14081" width="8.109375" style="373" customWidth="1"/>
    <col min="14082" max="14082" width="41" style="373" customWidth="1"/>
    <col min="14083" max="14091" width="32.88671875" style="373" customWidth="1"/>
    <col min="14092" max="14336" width="9.109375" style="373"/>
    <col min="14337" max="14337" width="8.109375" style="373" customWidth="1"/>
    <col min="14338" max="14338" width="41" style="373" customWidth="1"/>
    <col min="14339" max="14347" width="32.88671875" style="373" customWidth="1"/>
    <col min="14348" max="14592" width="9.109375" style="373"/>
    <col min="14593" max="14593" width="8.109375" style="373" customWidth="1"/>
    <col min="14594" max="14594" width="41" style="373" customWidth="1"/>
    <col min="14595" max="14603" width="32.88671875" style="373" customWidth="1"/>
    <col min="14604" max="14848" width="9.109375" style="373"/>
    <col min="14849" max="14849" width="8.109375" style="373" customWidth="1"/>
    <col min="14850" max="14850" width="41" style="373" customWidth="1"/>
    <col min="14851" max="14859" width="32.88671875" style="373" customWidth="1"/>
    <col min="14860" max="15104" width="9.109375" style="373"/>
    <col min="15105" max="15105" width="8.109375" style="373" customWidth="1"/>
    <col min="15106" max="15106" width="41" style="373" customWidth="1"/>
    <col min="15107" max="15115" width="32.88671875" style="373" customWidth="1"/>
    <col min="15116" max="15360" width="9.109375" style="373"/>
    <col min="15361" max="15361" width="8.109375" style="373" customWidth="1"/>
    <col min="15362" max="15362" width="41" style="373" customWidth="1"/>
    <col min="15363" max="15371" width="32.88671875" style="373" customWidth="1"/>
    <col min="15372" max="15616" width="9.109375" style="373"/>
    <col min="15617" max="15617" width="8.109375" style="373" customWidth="1"/>
    <col min="15618" max="15618" width="41" style="373" customWidth="1"/>
    <col min="15619" max="15627" width="32.88671875" style="373" customWidth="1"/>
    <col min="15628" max="15872" width="9.109375" style="373"/>
    <col min="15873" max="15873" width="8.109375" style="373" customWidth="1"/>
    <col min="15874" max="15874" width="41" style="373" customWidth="1"/>
    <col min="15875" max="15883" width="32.88671875" style="373" customWidth="1"/>
    <col min="15884" max="16128" width="9.109375" style="373"/>
    <col min="16129" max="16129" width="8.109375" style="373" customWidth="1"/>
    <col min="16130" max="16130" width="41" style="373" customWidth="1"/>
    <col min="16131" max="16139" width="32.88671875" style="373" customWidth="1"/>
    <col min="16140" max="16384" width="9.109375" style="373"/>
  </cols>
  <sheetData>
    <row r="4" spans="1:13" s="371" customFormat="1" ht="18.75" customHeight="1" x14ac:dyDescent="0.3">
      <c r="A4" s="574" t="s">
        <v>828</v>
      </c>
      <c r="B4" s="574"/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574"/>
    </row>
    <row r="5" spans="1:13" s="374" customFormat="1" ht="234" x14ac:dyDescent="0.3">
      <c r="A5" s="372" t="s">
        <v>573</v>
      </c>
      <c r="B5" s="372" t="s">
        <v>70</v>
      </c>
      <c r="C5" s="372" t="s">
        <v>901</v>
      </c>
      <c r="D5" s="372" t="s">
        <v>813</v>
      </c>
      <c r="E5" s="372" t="s">
        <v>900</v>
      </c>
      <c r="F5" s="372" t="s">
        <v>814</v>
      </c>
      <c r="G5" s="372" t="s">
        <v>815</v>
      </c>
      <c r="H5" s="372" t="s">
        <v>816</v>
      </c>
      <c r="I5" s="372" t="s">
        <v>902</v>
      </c>
      <c r="J5" s="372" t="s">
        <v>817</v>
      </c>
      <c r="K5" s="372" t="s">
        <v>818</v>
      </c>
      <c r="L5" s="372" t="s">
        <v>903</v>
      </c>
      <c r="M5" s="372" t="s">
        <v>904</v>
      </c>
    </row>
    <row r="6" spans="1:13" x14ac:dyDescent="0.3">
      <c r="A6" s="372">
        <v>1</v>
      </c>
      <c r="B6" s="372">
        <v>2</v>
      </c>
      <c r="C6" s="372">
        <v>3</v>
      </c>
      <c r="D6" s="372">
        <v>4</v>
      </c>
      <c r="E6" s="372">
        <v>5</v>
      </c>
      <c r="F6" s="372">
        <v>6</v>
      </c>
      <c r="G6" s="372">
        <v>7</v>
      </c>
      <c r="H6" s="372">
        <v>8</v>
      </c>
      <c r="I6" s="372">
        <v>9</v>
      </c>
      <c r="J6" s="372">
        <v>10</v>
      </c>
      <c r="K6" s="372">
        <v>11</v>
      </c>
      <c r="L6" s="372">
        <v>12</v>
      </c>
      <c r="M6" s="372">
        <v>13</v>
      </c>
    </row>
    <row r="7" spans="1:13" ht="36" customHeight="1" x14ac:dyDescent="0.3">
      <c r="A7" s="523" t="s">
        <v>581</v>
      </c>
      <c r="B7" s="524" t="s">
        <v>826</v>
      </c>
      <c r="C7" s="525">
        <v>17294726</v>
      </c>
      <c r="D7" s="525">
        <v>0</v>
      </c>
      <c r="E7" s="525">
        <v>0</v>
      </c>
      <c r="F7" s="525">
        <v>17294726</v>
      </c>
      <c r="G7" s="525">
        <v>0</v>
      </c>
      <c r="H7" s="525">
        <v>51689784</v>
      </c>
      <c r="I7" s="525">
        <v>17294726</v>
      </c>
      <c r="J7" s="525">
        <v>0</v>
      </c>
      <c r="K7" s="525">
        <v>0</v>
      </c>
      <c r="L7" s="525">
        <v>0</v>
      </c>
      <c r="M7" s="525">
        <v>0</v>
      </c>
    </row>
    <row r="8" spans="1:13" ht="46.8" x14ac:dyDescent="0.3">
      <c r="A8" s="523" t="s">
        <v>629</v>
      </c>
      <c r="B8" s="524" t="s">
        <v>827</v>
      </c>
      <c r="C8" s="525">
        <v>0</v>
      </c>
      <c r="D8" s="525">
        <v>0</v>
      </c>
      <c r="E8" s="525">
        <v>0</v>
      </c>
      <c r="F8" s="525">
        <v>0</v>
      </c>
      <c r="G8" s="525">
        <v>0</v>
      </c>
      <c r="H8" s="525">
        <v>7827060</v>
      </c>
      <c r="I8" s="525">
        <v>0</v>
      </c>
      <c r="J8" s="525">
        <v>0</v>
      </c>
      <c r="K8" s="525">
        <v>0</v>
      </c>
      <c r="L8" s="525">
        <v>0</v>
      </c>
      <c r="M8" s="525">
        <v>0</v>
      </c>
    </row>
    <row r="9" spans="1:13" ht="93.6" x14ac:dyDescent="0.3">
      <c r="A9" s="523" t="s">
        <v>587</v>
      </c>
      <c r="B9" s="524" t="s">
        <v>905</v>
      </c>
      <c r="C9" s="525">
        <v>3100000</v>
      </c>
      <c r="D9" s="525">
        <v>0</v>
      </c>
      <c r="E9" s="525">
        <v>0</v>
      </c>
      <c r="F9" s="525">
        <v>3100000</v>
      </c>
      <c r="G9" s="525">
        <v>0</v>
      </c>
      <c r="H9" s="525">
        <v>5044680</v>
      </c>
      <c r="I9" s="525">
        <v>3100000</v>
      </c>
      <c r="J9" s="525">
        <v>0</v>
      </c>
      <c r="K9" s="525">
        <v>0</v>
      </c>
      <c r="L9" s="525">
        <v>0</v>
      </c>
      <c r="M9" s="525">
        <v>0</v>
      </c>
    </row>
    <row r="10" spans="1:13" ht="46.8" x14ac:dyDescent="0.3">
      <c r="A10" s="523" t="s">
        <v>761</v>
      </c>
      <c r="B10" s="524" t="s">
        <v>906</v>
      </c>
      <c r="C10" s="525">
        <v>886598</v>
      </c>
      <c r="D10" s="525">
        <v>0</v>
      </c>
      <c r="E10" s="525">
        <v>-206786</v>
      </c>
      <c r="F10" s="525">
        <v>679812</v>
      </c>
      <c r="G10" s="525">
        <v>0</v>
      </c>
      <c r="H10" s="525">
        <v>956972</v>
      </c>
      <c r="I10" s="525">
        <v>679812</v>
      </c>
      <c r="J10" s="525">
        <v>0</v>
      </c>
      <c r="K10" s="525">
        <v>0</v>
      </c>
      <c r="L10" s="525">
        <v>72000</v>
      </c>
      <c r="M10" s="525">
        <v>72000</v>
      </c>
    </row>
    <row r="11" spans="1:13" x14ac:dyDescent="0.3">
      <c r="A11" s="526" t="s">
        <v>765</v>
      </c>
      <c r="B11" s="527" t="s">
        <v>907</v>
      </c>
      <c r="C11" s="528">
        <v>21281324</v>
      </c>
      <c r="D11" s="528">
        <v>0</v>
      </c>
      <c r="E11" s="528">
        <v>-206786</v>
      </c>
      <c r="F11" s="528">
        <v>21074538</v>
      </c>
      <c r="G11" s="528">
        <v>0</v>
      </c>
      <c r="H11" s="528">
        <v>65518496</v>
      </c>
      <c r="I11" s="528">
        <v>21074538</v>
      </c>
      <c r="J11" s="528">
        <v>0</v>
      </c>
      <c r="K11" s="528">
        <v>0</v>
      </c>
      <c r="L11" s="528">
        <v>72000</v>
      </c>
      <c r="M11" s="528">
        <v>72000</v>
      </c>
    </row>
  </sheetData>
  <mergeCells count="1">
    <mergeCell ref="A4:M4"/>
  </mergeCells>
  <pageMargins left="0.7" right="0.7" top="0.75" bottom="0.75" header="0.3" footer="0.3"/>
  <pageSetup paperSize="9" scale="73" orientation="landscape" r:id="rId1"/>
  <headerFooter>
    <oddHeader>&amp;L&amp;"Times New Roman,Normál"&amp;12Pécsely Község Önkormányzata
&amp;C&amp;"Times New Roman,Normál"&amp;12 20. melléklet
az önkormányzat 2019. évi költségvetési gazdálkodási beszámolójáról
szóló 9/2020. (VII. 07.) önkormányzati rendeletéhez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59"/>
  <sheetViews>
    <sheetView view="pageLayout" zoomScaleNormal="100" workbookViewId="0">
      <selection sqref="A1:G1"/>
    </sheetView>
  </sheetViews>
  <sheetFormatPr defaultColWidth="9.109375" defaultRowHeight="15.6" x14ac:dyDescent="0.3"/>
  <cols>
    <col min="1" max="1" width="15.88671875" style="44" customWidth="1"/>
    <col min="2" max="2" width="15.5546875" style="44" customWidth="1"/>
    <col min="3" max="3" width="14.33203125" style="44" bestFit="1" customWidth="1"/>
    <col min="4" max="4" width="13.33203125" style="44" bestFit="1" customWidth="1"/>
    <col min="5" max="5" width="14.6640625" style="44" customWidth="1"/>
    <col min="6" max="6" width="12.109375" style="44" bestFit="1" customWidth="1"/>
    <col min="7" max="7" width="13.33203125" style="44" bestFit="1" customWidth="1"/>
    <col min="8" max="8" width="17.44140625" style="63" bestFit="1" customWidth="1"/>
    <col min="9" max="9" width="15.5546875" style="63" bestFit="1" customWidth="1"/>
    <col min="10" max="16384" width="9.109375" style="44"/>
  </cols>
  <sheetData>
    <row r="1" spans="1:9" ht="42" customHeight="1" x14ac:dyDescent="0.3">
      <c r="A1" s="575" t="s">
        <v>860</v>
      </c>
      <c r="B1" s="575"/>
      <c r="C1" s="575"/>
      <c r="D1" s="575"/>
      <c r="E1" s="575"/>
      <c r="F1" s="575"/>
      <c r="G1" s="575"/>
      <c r="H1" s="247"/>
      <c r="I1" s="247"/>
    </row>
    <row r="2" spans="1:9" x14ac:dyDescent="0.3">
      <c r="A2" s="248"/>
      <c r="B2" s="249"/>
      <c r="C2" s="249"/>
      <c r="D2" s="249"/>
      <c r="E2" s="249"/>
      <c r="F2" s="249"/>
      <c r="G2" s="249"/>
      <c r="H2" s="250"/>
      <c r="I2" s="250"/>
    </row>
    <row r="3" spans="1:9" x14ac:dyDescent="0.3">
      <c r="A3" s="248"/>
      <c r="B3" s="219" t="s">
        <v>379</v>
      </c>
      <c r="C3" s="219"/>
      <c r="D3" s="220"/>
      <c r="E3" s="219"/>
      <c r="F3" s="211"/>
      <c r="G3" s="211"/>
    </row>
    <row r="4" spans="1:9" ht="32.4" x14ac:dyDescent="0.35">
      <c r="A4" s="384" t="s">
        <v>335</v>
      </c>
      <c r="B4" s="576" t="s">
        <v>380</v>
      </c>
      <c r="C4" s="576"/>
      <c r="D4" s="576"/>
      <c r="E4" s="576"/>
      <c r="F4" s="576"/>
      <c r="G4" s="576"/>
    </row>
    <row r="5" spans="1:9" ht="16.2" x14ac:dyDescent="0.35">
      <c r="A5" s="251"/>
      <c r="B5" s="212"/>
      <c r="C5" s="212"/>
      <c r="D5" s="213"/>
      <c r="E5" s="212"/>
      <c r="F5" s="213"/>
      <c r="G5" s="213"/>
    </row>
    <row r="6" spans="1:9" ht="16.2" x14ac:dyDescent="0.35">
      <c r="A6" s="251"/>
      <c r="B6" s="212"/>
      <c r="C6" s="212"/>
      <c r="D6" s="221"/>
      <c r="E6" s="212"/>
      <c r="F6" s="221"/>
      <c r="G6" s="221"/>
    </row>
    <row r="7" spans="1:9" ht="16.2" x14ac:dyDescent="0.35">
      <c r="A7" s="252" t="s">
        <v>336</v>
      </c>
      <c r="B7" s="214" t="s">
        <v>639</v>
      </c>
      <c r="C7" s="214" t="s">
        <v>638</v>
      </c>
      <c r="D7" s="215" t="s">
        <v>383</v>
      </c>
      <c r="E7" s="214" t="s">
        <v>850</v>
      </c>
      <c r="F7" s="215" t="s">
        <v>384</v>
      </c>
      <c r="G7" s="215" t="s">
        <v>640</v>
      </c>
    </row>
    <row r="8" spans="1:9" x14ac:dyDescent="0.3">
      <c r="A8" s="253" t="s">
        <v>337</v>
      </c>
      <c r="B8" s="216">
        <v>7754992</v>
      </c>
      <c r="C8" s="216">
        <v>7754992</v>
      </c>
      <c r="D8" s="216">
        <v>4254990</v>
      </c>
      <c r="E8" s="216">
        <v>0</v>
      </c>
      <c r="F8" s="216">
        <v>8510008</v>
      </c>
      <c r="G8" s="216">
        <f>B8+F8</f>
        <v>16265000</v>
      </c>
    </row>
    <row r="9" spans="1:9" x14ac:dyDescent="0.3">
      <c r="A9" s="253" t="s">
        <v>338</v>
      </c>
      <c r="B9" s="216"/>
      <c r="C9" s="216"/>
      <c r="D9" s="216"/>
      <c r="E9" s="216"/>
      <c r="F9" s="216"/>
      <c r="G9" s="216">
        <f t="shared" ref="G9:G10" si="0">B9+D9+F9</f>
        <v>0</v>
      </c>
    </row>
    <row r="10" spans="1:9" x14ac:dyDescent="0.3">
      <c r="A10" s="253" t="s">
        <v>339</v>
      </c>
      <c r="B10" s="216"/>
      <c r="C10" s="216"/>
      <c r="D10" s="216"/>
      <c r="E10" s="216"/>
      <c r="F10" s="216"/>
      <c r="G10" s="216">
        <f t="shared" si="0"/>
        <v>0</v>
      </c>
    </row>
    <row r="11" spans="1:9" ht="16.2" x14ac:dyDescent="0.35">
      <c r="A11" s="254" t="s">
        <v>69</v>
      </c>
      <c r="B11" s="217">
        <f t="shared" ref="B11:F11" si="1">SUM(B8:B10)</f>
        <v>7754992</v>
      </c>
      <c r="C11" s="217">
        <f t="shared" si="1"/>
        <v>7754992</v>
      </c>
      <c r="D11" s="217">
        <f t="shared" si="1"/>
        <v>4254990</v>
      </c>
      <c r="E11" s="217">
        <f t="shared" si="1"/>
        <v>0</v>
      </c>
      <c r="F11" s="217">
        <f t="shared" si="1"/>
        <v>8510008</v>
      </c>
      <c r="G11" s="217">
        <f>SUM(G8:G10)</f>
        <v>16265000</v>
      </c>
    </row>
    <row r="12" spans="1:9" x14ac:dyDescent="0.3">
      <c r="A12" s="255"/>
      <c r="B12" s="222"/>
      <c r="C12" s="222"/>
      <c r="D12" s="222"/>
      <c r="E12" s="222"/>
      <c r="F12" s="222"/>
      <c r="G12" s="222"/>
    </row>
    <row r="13" spans="1:9" ht="16.2" x14ac:dyDescent="0.35">
      <c r="A13" s="252" t="s">
        <v>340</v>
      </c>
      <c r="B13" s="214" t="s">
        <v>639</v>
      </c>
      <c r="C13" s="214" t="s">
        <v>638</v>
      </c>
      <c r="D13" s="215" t="s">
        <v>383</v>
      </c>
      <c r="E13" s="214" t="s">
        <v>638</v>
      </c>
      <c r="F13" s="215" t="s">
        <v>384</v>
      </c>
      <c r="G13" s="215" t="s">
        <v>640</v>
      </c>
    </row>
    <row r="14" spans="1:9" ht="46.8" x14ac:dyDescent="0.3">
      <c r="A14" s="253" t="s">
        <v>381</v>
      </c>
      <c r="B14" s="216">
        <v>300000</v>
      </c>
      <c r="C14" s="216">
        <v>190000</v>
      </c>
      <c r="D14" s="216">
        <v>850000</v>
      </c>
      <c r="E14" s="216">
        <v>460000</v>
      </c>
      <c r="F14" s="216">
        <v>850000</v>
      </c>
      <c r="G14" s="216">
        <f>B14+D14+F14</f>
        <v>2000000</v>
      </c>
    </row>
    <row r="15" spans="1:9" ht="46.8" x14ac:dyDescent="0.3">
      <c r="A15" s="253" t="s">
        <v>341</v>
      </c>
      <c r="B15" s="216">
        <v>58000</v>
      </c>
      <c r="C15" s="216">
        <v>33345</v>
      </c>
      <c r="D15" s="216">
        <v>191000</v>
      </c>
      <c r="E15" s="216">
        <v>77850</v>
      </c>
      <c r="F15" s="216">
        <v>191000</v>
      </c>
      <c r="G15" s="216">
        <f>B15+D15+F15</f>
        <v>440000</v>
      </c>
    </row>
    <row r="16" spans="1:9" ht="31.2" x14ac:dyDescent="0.3">
      <c r="A16" s="253" t="s">
        <v>382</v>
      </c>
      <c r="B16" s="216"/>
      <c r="C16" s="216">
        <v>0</v>
      </c>
      <c r="D16" s="216">
        <v>650000</v>
      </c>
      <c r="E16" s="216">
        <v>565500</v>
      </c>
      <c r="F16" s="216">
        <v>650000</v>
      </c>
      <c r="G16" s="216">
        <f t="shared" ref="G16:G19" si="2">B16+D16+F16</f>
        <v>1300000</v>
      </c>
      <c r="H16" s="44"/>
      <c r="I16" s="44"/>
    </row>
    <row r="17" spans="1:9" x14ac:dyDescent="0.3">
      <c r="A17" s="253" t="s">
        <v>342</v>
      </c>
      <c r="B17" s="216">
        <v>3996992</v>
      </c>
      <c r="C17" s="216">
        <f>140430+2856000</f>
        <v>2996430</v>
      </c>
      <c r="D17" s="216">
        <v>2563990</v>
      </c>
      <c r="E17" s="216">
        <v>790000</v>
      </c>
      <c r="F17" s="216">
        <v>2564018</v>
      </c>
      <c r="G17" s="216">
        <f t="shared" si="2"/>
        <v>9125000</v>
      </c>
      <c r="H17" s="44"/>
      <c r="I17" s="44"/>
    </row>
    <row r="18" spans="1:9" x14ac:dyDescent="0.3">
      <c r="A18" s="253" t="s">
        <v>343</v>
      </c>
      <c r="B18" s="216">
        <v>2700000</v>
      </c>
      <c r="C18" s="216">
        <v>2490059</v>
      </c>
      <c r="D18" s="216"/>
      <c r="E18" s="216">
        <v>209941</v>
      </c>
      <c r="F18" s="216"/>
      <c r="G18" s="216">
        <f>C18+E18</f>
        <v>2700000</v>
      </c>
      <c r="H18" s="44"/>
      <c r="I18" s="44"/>
    </row>
    <row r="19" spans="1:9" x14ac:dyDescent="0.3">
      <c r="A19" s="253" t="s">
        <v>344</v>
      </c>
      <c r="B19" s="216">
        <v>700000</v>
      </c>
      <c r="C19" s="216">
        <v>368789</v>
      </c>
      <c r="D19" s="216"/>
      <c r="E19" s="216">
        <v>0</v>
      </c>
      <c r="F19" s="216"/>
      <c r="G19" s="216">
        <f t="shared" si="2"/>
        <v>700000</v>
      </c>
      <c r="H19" s="44"/>
      <c r="I19" s="44"/>
    </row>
    <row r="20" spans="1:9" ht="16.2" x14ac:dyDescent="0.35">
      <c r="A20" s="254" t="s">
        <v>69</v>
      </c>
      <c r="B20" s="217">
        <f t="shared" ref="B20:G20" si="3">SUM(B14:B19)</f>
        <v>7754992</v>
      </c>
      <c r="C20" s="217">
        <f t="shared" si="3"/>
        <v>6078623</v>
      </c>
      <c r="D20" s="217">
        <f t="shared" si="3"/>
        <v>4254990</v>
      </c>
      <c r="E20" s="217">
        <f>SUM(E14:E19)</f>
        <v>2103291</v>
      </c>
      <c r="F20" s="217">
        <f t="shared" si="3"/>
        <v>4255018</v>
      </c>
      <c r="G20" s="217">
        <f t="shared" si="3"/>
        <v>16265000</v>
      </c>
      <c r="H20" s="44"/>
      <c r="I20" s="44"/>
    </row>
    <row r="21" spans="1:9" x14ac:dyDescent="0.3">
      <c r="H21" s="44"/>
      <c r="I21" s="44"/>
    </row>
    <row r="22" spans="1:9" x14ac:dyDescent="0.3">
      <c r="H22" s="44"/>
      <c r="I22" s="44"/>
    </row>
    <row r="23" spans="1:9" x14ac:dyDescent="0.3">
      <c r="H23" s="44"/>
      <c r="I23" s="44"/>
    </row>
    <row r="24" spans="1:9" x14ac:dyDescent="0.3">
      <c r="H24" s="44"/>
      <c r="I24" s="44"/>
    </row>
    <row r="25" spans="1:9" x14ac:dyDescent="0.3">
      <c r="H25" s="44"/>
      <c r="I25" s="44"/>
    </row>
    <row r="26" spans="1:9" x14ac:dyDescent="0.3">
      <c r="H26" s="44"/>
      <c r="I26" s="44"/>
    </row>
    <row r="27" spans="1:9" x14ac:dyDescent="0.3">
      <c r="H27" s="44"/>
      <c r="I27" s="44"/>
    </row>
    <row r="28" spans="1:9" x14ac:dyDescent="0.3">
      <c r="H28" s="44"/>
      <c r="I28" s="44"/>
    </row>
    <row r="29" spans="1:9" x14ac:dyDescent="0.3">
      <c r="H29" s="44"/>
      <c r="I29" s="44"/>
    </row>
    <row r="30" spans="1:9" x14ac:dyDescent="0.3">
      <c r="H30" s="44"/>
      <c r="I30" s="44"/>
    </row>
    <row r="31" spans="1:9" x14ac:dyDescent="0.3">
      <c r="H31" s="44"/>
      <c r="I31" s="44"/>
    </row>
    <row r="32" spans="1:9" x14ac:dyDescent="0.3">
      <c r="H32" s="44"/>
      <c r="I32" s="44"/>
    </row>
    <row r="33" spans="8:9" x14ac:dyDescent="0.3">
      <c r="H33" s="44"/>
      <c r="I33" s="44"/>
    </row>
    <row r="34" spans="8:9" x14ac:dyDescent="0.3">
      <c r="H34" s="44"/>
      <c r="I34" s="44"/>
    </row>
    <row r="35" spans="8:9" x14ac:dyDescent="0.3">
      <c r="H35" s="44"/>
      <c r="I35" s="44"/>
    </row>
    <row r="36" spans="8:9" x14ac:dyDescent="0.3">
      <c r="H36" s="44"/>
      <c r="I36" s="44"/>
    </row>
    <row r="37" spans="8:9" x14ac:dyDescent="0.3">
      <c r="H37" s="44"/>
      <c r="I37" s="44"/>
    </row>
    <row r="38" spans="8:9" x14ac:dyDescent="0.3">
      <c r="H38" s="44"/>
      <c r="I38" s="44"/>
    </row>
    <row r="39" spans="8:9" x14ac:dyDescent="0.3">
      <c r="H39" s="44"/>
      <c r="I39" s="44"/>
    </row>
    <row r="40" spans="8:9" x14ac:dyDescent="0.3">
      <c r="H40" s="44"/>
      <c r="I40" s="44"/>
    </row>
    <row r="41" spans="8:9" x14ac:dyDescent="0.3">
      <c r="H41" s="44"/>
      <c r="I41" s="44"/>
    </row>
    <row r="42" spans="8:9" x14ac:dyDescent="0.3">
      <c r="H42" s="44"/>
      <c r="I42" s="44"/>
    </row>
    <row r="43" spans="8:9" x14ac:dyDescent="0.3">
      <c r="H43" s="44"/>
      <c r="I43" s="44"/>
    </row>
    <row r="44" spans="8:9" x14ac:dyDescent="0.3">
      <c r="H44" s="44"/>
      <c r="I44" s="44"/>
    </row>
    <row r="45" spans="8:9" x14ac:dyDescent="0.3">
      <c r="H45" s="44"/>
      <c r="I45" s="44"/>
    </row>
    <row r="46" spans="8:9" x14ac:dyDescent="0.3">
      <c r="H46" s="44"/>
      <c r="I46" s="44"/>
    </row>
    <row r="47" spans="8:9" x14ac:dyDescent="0.3">
      <c r="H47" s="44"/>
      <c r="I47" s="44"/>
    </row>
    <row r="48" spans="8:9" x14ac:dyDescent="0.3">
      <c r="H48" s="44"/>
      <c r="I48" s="44"/>
    </row>
    <row r="49" spans="8:9" x14ac:dyDescent="0.3">
      <c r="H49" s="44"/>
      <c r="I49" s="44"/>
    </row>
    <row r="50" spans="8:9" x14ac:dyDescent="0.3">
      <c r="H50" s="44"/>
      <c r="I50" s="44"/>
    </row>
    <row r="51" spans="8:9" x14ac:dyDescent="0.3">
      <c r="H51" s="44"/>
      <c r="I51" s="44"/>
    </row>
    <row r="52" spans="8:9" x14ac:dyDescent="0.3">
      <c r="H52" s="44"/>
      <c r="I52" s="44"/>
    </row>
    <row r="53" spans="8:9" x14ac:dyDescent="0.3">
      <c r="H53" s="44"/>
      <c r="I53" s="44"/>
    </row>
    <row r="54" spans="8:9" x14ac:dyDescent="0.3">
      <c r="H54" s="44"/>
      <c r="I54" s="44"/>
    </row>
    <row r="55" spans="8:9" x14ac:dyDescent="0.3">
      <c r="H55" s="44"/>
      <c r="I55" s="44"/>
    </row>
    <row r="56" spans="8:9" x14ac:dyDescent="0.3">
      <c r="H56" s="44"/>
      <c r="I56" s="44"/>
    </row>
    <row r="57" spans="8:9" x14ac:dyDescent="0.3">
      <c r="H57" s="44"/>
      <c r="I57" s="44"/>
    </row>
    <row r="58" spans="8:9" x14ac:dyDescent="0.3">
      <c r="H58" s="44"/>
      <c r="I58" s="44"/>
    </row>
    <row r="59" spans="8:9" x14ac:dyDescent="0.3">
      <c r="H59" s="44"/>
      <c r="I59" s="44"/>
    </row>
  </sheetData>
  <mergeCells count="2">
    <mergeCell ref="A1:G1"/>
    <mergeCell ref="B4:G4"/>
  </mergeCells>
  <pageMargins left="0.70866141732283472" right="0.70866141732283472" top="1.5354330708661419" bottom="0.74803149606299213" header="0.31496062992125984" footer="0.31496062992125984"/>
  <pageSetup paperSize="9" scale="99" orientation="landscape" r:id="rId1"/>
  <headerFooter>
    <oddHeader>&amp;L&amp;"Times New Roman,Normál"&amp;12Pécsely Község Önkormányzata&amp;C&amp;"Times New Roman,Normál"&amp;12 
21. melléklet
az önkormányzat 2019. évi költségvetési gazdálkodási beszámolójáról szóló
9/2020. (VII. 07.) önkormányzati rendeletéhez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view="pageLayout" zoomScaleNormal="100" workbookViewId="0">
      <selection sqref="A1:E1"/>
    </sheetView>
  </sheetViews>
  <sheetFormatPr defaultRowHeight="15.6" x14ac:dyDescent="0.3"/>
  <cols>
    <col min="1" max="1" width="8.109375" style="324" customWidth="1"/>
    <col min="2" max="2" width="47.5546875" style="324" customWidth="1"/>
    <col min="3" max="3" width="15.88671875" style="324" bestFit="1" customWidth="1"/>
    <col min="4" max="4" width="16.33203125" style="324" bestFit="1" customWidth="1"/>
    <col min="5" max="5" width="11.88671875" style="348" bestFit="1" customWidth="1"/>
    <col min="6" max="257" width="9.109375" style="324"/>
    <col min="258" max="258" width="8.109375" style="324" customWidth="1"/>
    <col min="259" max="259" width="41" style="324" customWidth="1"/>
    <col min="260" max="260" width="32.88671875" style="324" customWidth="1"/>
    <col min="261" max="513" width="9.109375" style="324"/>
    <col min="514" max="514" width="8.109375" style="324" customWidth="1"/>
    <col min="515" max="515" width="41" style="324" customWidth="1"/>
    <col min="516" max="516" width="32.88671875" style="324" customWidth="1"/>
    <col min="517" max="769" width="9.109375" style="324"/>
    <col min="770" max="770" width="8.109375" style="324" customWidth="1"/>
    <col min="771" max="771" width="41" style="324" customWidth="1"/>
    <col min="772" max="772" width="32.88671875" style="324" customWidth="1"/>
    <col min="773" max="1025" width="9.109375" style="324"/>
    <col min="1026" max="1026" width="8.109375" style="324" customWidth="1"/>
    <col min="1027" max="1027" width="41" style="324" customWidth="1"/>
    <col min="1028" max="1028" width="32.88671875" style="324" customWidth="1"/>
    <col min="1029" max="1281" width="9.109375" style="324"/>
    <col min="1282" max="1282" width="8.109375" style="324" customWidth="1"/>
    <col min="1283" max="1283" width="41" style="324" customWidth="1"/>
    <col min="1284" max="1284" width="32.88671875" style="324" customWidth="1"/>
    <col min="1285" max="1537" width="9.109375" style="324"/>
    <col min="1538" max="1538" width="8.109375" style="324" customWidth="1"/>
    <col min="1539" max="1539" width="41" style="324" customWidth="1"/>
    <col min="1540" max="1540" width="32.88671875" style="324" customWidth="1"/>
    <col min="1541" max="1793" width="9.109375" style="324"/>
    <col min="1794" max="1794" width="8.109375" style="324" customWidth="1"/>
    <col min="1795" max="1795" width="41" style="324" customWidth="1"/>
    <col min="1796" max="1796" width="32.88671875" style="324" customWidth="1"/>
    <col min="1797" max="2049" width="9.109375" style="324"/>
    <col min="2050" max="2050" width="8.109375" style="324" customWidth="1"/>
    <col min="2051" max="2051" width="41" style="324" customWidth="1"/>
    <col min="2052" max="2052" width="32.88671875" style="324" customWidth="1"/>
    <col min="2053" max="2305" width="9.109375" style="324"/>
    <col min="2306" max="2306" width="8.109375" style="324" customWidth="1"/>
    <col min="2307" max="2307" width="41" style="324" customWidth="1"/>
    <col min="2308" max="2308" width="32.88671875" style="324" customWidth="1"/>
    <col min="2309" max="2561" width="9.109375" style="324"/>
    <col min="2562" max="2562" width="8.109375" style="324" customWidth="1"/>
    <col min="2563" max="2563" width="41" style="324" customWidth="1"/>
    <col min="2564" max="2564" width="32.88671875" style="324" customWidth="1"/>
    <col min="2565" max="2817" width="9.109375" style="324"/>
    <col min="2818" max="2818" width="8.109375" style="324" customWidth="1"/>
    <col min="2819" max="2819" width="41" style="324" customWidth="1"/>
    <col min="2820" max="2820" width="32.88671875" style="324" customWidth="1"/>
    <col min="2821" max="3073" width="9.109375" style="324"/>
    <col min="3074" max="3074" width="8.109375" style="324" customWidth="1"/>
    <col min="3075" max="3075" width="41" style="324" customWidth="1"/>
    <col min="3076" max="3076" width="32.88671875" style="324" customWidth="1"/>
    <col min="3077" max="3329" width="9.109375" style="324"/>
    <col min="3330" max="3330" width="8.109375" style="324" customWidth="1"/>
    <col min="3331" max="3331" width="41" style="324" customWidth="1"/>
    <col min="3332" max="3332" width="32.88671875" style="324" customWidth="1"/>
    <col min="3333" max="3585" width="9.109375" style="324"/>
    <col min="3586" max="3586" width="8.109375" style="324" customWidth="1"/>
    <col min="3587" max="3587" width="41" style="324" customWidth="1"/>
    <col min="3588" max="3588" width="32.88671875" style="324" customWidth="1"/>
    <col min="3589" max="3841" width="9.109375" style="324"/>
    <col min="3842" max="3842" width="8.109375" style="324" customWidth="1"/>
    <col min="3843" max="3843" width="41" style="324" customWidth="1"/>
    <col min="3844" max="3844" width="32.88671875" style="324" customWidth="1"/>
    <col min="3845" max="4097" width="9.109375" style="324"/>
    <col min="4098" max="4098" width="8.109375" style="324" customWidth="1"/>
    <col min="4099" max="4099" width="41" style="324" customWidth="1"/>
    <col min="4100" max="4100" width="32.88671875" style="324" customWidth="1"/>
    <col min="4101" max="4353" width="9.109375" style="324"/>
    <col min="4354" max="4354" width="8.109375" style="324" customWidth="1"/>
    <col min="4355" max="4355" width="41" style="324" customWidth="1"/>
    <col min="4356" max="4356" width="32.88671875" style="324" customWidth="1"/>
    <col min="4357" max="4609" width="9.109375" style="324"/>
    <col min="4610" max="4610" width="8.109375" style="324" customWidth="1"/>
    <col min="4611" max="4611" width="41" style="324" customWidth="1"/>
    <col min="4612" max="4612" width="32.88671875" style="324" customWidth="1"/>
    <col min="4613" max="4865" width="9.109375" style="324"/>
    <col min="4866" max="4866" width="8.109375" style="324" customWidth="1"/>
    <col min="4867" max="4867" width="41" style="324" customWidth="1"/>
    <col min="4868" max="4868" width="32.88671875" style="324" customWidth="1"/>
    <col min="4869" max="5121" width="9.109375" style="324"/>
    <col min="5122" max="5122" width="8.109375" style="324" customWidth="1"/>
    <col min="5123" max="5123" width="41" style="324" customWidth="1"/>
    <col min="5124" max="5124" width="32.88671875" style="324" customWidth="1"/>
    <col min="5125" max="5377" width="9.109375" style="324"/>
    <col min="5378" max="5378" width="8.109375" style="324" customWidth="1"/>
    <col min="5379" max="5379" width="41" style="324" customWidth="1"/>
    <col min="5380" max="5380" width="32.88671875" style="324" customWidth="1"/>
    <col min="5381" max="5633" width="9.109375" style="324"/>
    <col min="5634" max="5634" width="8.109375" style="324" customWidth="1"/>
    <col min="5635" max="5635" width="41" style="324" customWidth="1"/>
    <col min="5636" max="5636" width="32.88671875" style="324" customWidth="1"/>
    <col min="5637" max="5889" width="9.109375" style="324"/>
    <col min="5890" max="5890" width="8.109375" style="324" customWidth="1"/>
    <col min="5891" max="5891" width="41" style="324" customWidth="1"/>
    <col min="5892" max="5892" width="32.88671875" style="324" customWidth="1"/>
    <col min="5893" max="6145" width="9.109375" style="324"/>
    <col min="6146" max="6146" width="8.109375" style="324" customWidth="1"/>
    <col min="6147" max="6147" width="41" style="324" customWidth="1"/>
    <col min="6148" max="6148" width="32.88671875" style="324" customWidth="1"/>
    <col min="6149" max="6401" width="9.109375" style="324"/>
    <col min="6402" max="6402" width="8.109375" style="324" customWidth="1"/>
    <col min="6403" max="6403" width="41" style="324" customWidth="1"/>
    <col min="6404" max="6404" width="32.88671875" style="324" customWidth="1"/>
    <col min="6405" max="6657" width="9.109375" style="324"/>
    <col min="6658" max="6658" width="8.109375" style="324" customWidth="1"/>
    <col min="6659" max="6659" width="41" style="324" customWidth="1"/>
    <col min="6660" max="6660" width="32.88671875" style="324" customWidth="1"/>
    <col min="6661" max="6913" width="9.109375" style="324"/>
    <col min="6914" max="6914" width="8.109375" style="324" customWidth="1"/>
    <col min="6915" max="6915" width="41" style="324" customWidth="1"/>
    <col min="6916" max="6916" width="32.88671875" style="324" customWidth="1"/>
    <col min="6917" max="7169" width="9.109375" style="324"/>
    <col min="7170" max="7170" width="8.109375" style="324" customWidth="1"/>
    <col min="7171" max="7171" width="41" style="324" customWidth="1"/>
    <col min="7172" max="7172" width="32.88671875" style="324" customWidth="1"/>
    <col min="7173" max="7425" width="9.109375" style="324"/>
    <col min="7426" max="7426" width="8.109375" style="324" customWidth="1"/>
    <col min="7427" max="7427" width="41" style="324" customWidth="1"/>
    <col min="7428" max="7428" width="32.88671875" style="324" customWidth="1"/>
    <col min="7429" max="7681" width="9.109375" style="324"/>
    <col min="7682" max="7682" width="8.109375" style="324" customWidth="1"/>
    <col min="7683" max="7683" width="41" style="324" customWidth="1"/>
    <col min="7684" max="7684" width="32.88671875" style="324" customWidth="1"/>
    <col min="7685" max="7937" width="9.109375" style="324"/>
    <col min="7938" max="7938" width="8.109375" style="324" customWidth="1"/>
    <col min="7939" max="7939" width="41" style="324" customWidth="1"/>
    <col min="7940" max="7940" width="32.88671875" style="324" customWidth="1"/>
    <col min="7941" max="8193" width="9.109375" style="324"/>
    <col min="8194" max="8194" width="8.109375" style="324" customWidth="1"/>
    <col min="8195" max="8195" width="41" style="324" customWidth="1"/>
    <col min="8196" max="8196" width="32.88671875" style="324" customWidth="1"/>
    <col min="8197" max="8449" width="9.109375" style="324"/>
    <col min="8450" max="8450" width="8.109375" style="324" customWidth="1"/>
    <col min="8451" max="8451" width="41" style="324" customWidth="1"/>
    <col min="8452" max="8452" width="32.88671875" style="324" customWidth="1"/>
    <col min="8453" max="8705" width="9.109375" style="324"/>
    <col min="8706" max="8706" width="8.109375" style="324" customWidth="1"/>
    <col min="8707" max="8707" width="41" style="324" customWidth="1"/>
    <col min="8708" max="8708" width="32.88671875" style="324" customWidth="1"/>
    <col min="8709" max="8961" width="9.109375" style="324"/>
    <col min="8962" max="8962" width="8.109375" style="324" customWidth="1"/>
    <col min="8963" max="8963" width="41" style="324" customWidth="1"/>
    <col min="8964" max="8964" width="32.88671875" style="324" customWidth="1"/>
    <col min="8965" max="9217" width="9.109375" style="324"/>
    <col min="9218" max="9218" width="8.109375" style="324" customWidth="1"/>
    <col min="9219" max="9219" width="41" style="324" customWidth="1"/>
    <col min="9220" max="9220" width="32.88671875" style="324" customWidth="1"/>
    <col min="9221" max="9473" width="9.109375" style="324"/>
    <col min="9474" max="9474" width="8.109375" style="324" customWidth="1"/>
    <col min="9475" max="9475" width="41" style="324" customWidth="1"/>
    <col min="9476" max="9476" width="32.88671875" style="324" customWidth="1"/>
    <col min="9477" max="9729" width="9.109375" style="324"/>
    <col min="9730" max="9730" width="8.109375" style="324" customWidth="1"/>
    <col min="9731" max="9731" width="41" style="324" customWidth="1"/>
    <col min="9732" max="9732" width="32.88671875" style="324" customWidth="1"/>
    <col min="9733" max="9985" width="9.109375" style="324"/>
    <col min="9986" max="9986" width="8.109375" style="324" customWidth="1"/>
    <col min="9987" max="9987" width="41" style="324" customWidth="1"/>
    <col min="9988" max="9988" width="32.88671875" style="324" customWidth="1"/>
    <col min="9989" max="10241" width="9.109375" style="324"/>
    <col min="10242" max="10242" width="8.109375" style="324" customWidth="1"/>
    <col min="10243" max="10243" width="41" style="324" customWidth="1"/>
    <col min="10244" max="10244" width="32.88671875" style="324" customWidth="1"/>
    <col min="10245" max="10497" width="9.109375" style="324"/>
    <col min="10498" max="10498" width="8.109375" style="324" customWidth="1"/>
    <col min="10499" max="10499" width="41" style="324" customWidth="1"/>
    <col min="10500" max="10500" width="32.88671875" style="324" customWidth="1"/>
    <col min="10501" max="10753" width="9.109375" style="324"/>
    <col min="10754" max="10754" width="8.109375" style="324" customWidth="1"/>
    <col min="10755" max="10755" width="41" style="324" customWidth="1"/>
    <col min="10756" max="10756" width="32.88671875" style="324" customWidth="1"/>
    <col min="10757" max="11009" width="9.109375" style="324"/>
    <col min="11010" max="11010" width="8.109375" style="324" customWidth="1"/>
    <col min="11011" max="11011" width="41" style="324" customWidth="1"/>
    <col min="11012" max="11012" width="32.88671875" style="324" customWidth="1"/>
    <col min="11013" max="11265" width="9.109375" style="324"/>
    <col min="11266" max="11266" width="8.109375" style="324" customWidth="1"/>
    <col min="11267" max="11267" width="41" style="324" customWidth="1"/>
    <col min="11268" max="11268" width="32.88671875" style="324" customWidth="1"/>
    <col min="11269" max="11521" width="9.109375" style="324"/>
    <col min="11522" max="11522" width="8.109375" style="324" customWidth="1"/>
    <col min="11523" max="11523" width="41" style="324" customWidth="1"/>
    <col min="11524" max="11524" width="32.88671875" style="324" customWidth="1"/>
    <col min="11525" max="11777" width="9.109375" style="324"/>
    <col min="11778" max="11778" width="8.109375" style="324" customWidth="1"/>
    <col min="11779" max="11779" width="41" style="324" customWidth="1"/>
    <col min="11780" max="11780" width="32.88671875" style="324" customWidth="1"/>
    <col min="11781" max="12033" width="9.109375" style="324"/>
    <col min="12034" max="12034" width="8.109375" style="324" customWidth="1"/>
    <col min="12035" max="12035" width="41" style="324" customWidth="1"/>
    <col min="12036" max="12036" width="32.88671875" style="324" customWidth="1"/>
    <col min="12037" max="12289" width="9.109375" style="324"/>
    <col min="12290" max="12290" width="8.109375" style="324" customWidth="1"/>
    <col min="12291" max="12291" width="41" style="324" customWidth="1"/>
    <col min="12292" max="12292" width="32.88671875" style="324" customWidth="1"/>
    <col min="12293" max="12545" width="9.109375" style="324"/>
    <col min="12546" max="12546" width="8.109375" style="324" customWidth="1"/>
    <col min="12547" max="12547" width="41" style="324" customWidth="1"/>
    <col min="12548" max="12548" width="32.88671875" style="324" customWidth="1"/>
    <col min="12549" max="12801" width="9.109375" style="324"/>
    <col min="12802" max="12802" width="8.109375" style="324" customWidth="1"/>
    <col min="12803" max="12803" width="41" style="324" customWidth="1"/>
    <col min="12804" max="12804" width="32.88671875" style="324" customWidth="1"/>
    <col min="12805" max="13057" width="9.109375" style="324"/>
    <col min="13058" max="13058" width="8.109375" style="324" customWidth="1"/>
    <col min="13059" max="13059" width="41" style="324" customWidth="1"/>
    <col min="13060" max="13060" width="32.88671875" style="324" customWidth="1"/>
    <col min="13061" max="13313" width="9.109375" style="324"/>
    <col min="13314" max="13314" width="8.109375" style="324" customWidth="1"/>
    <col min="13315" max="13315" width="41" style="324" customWidth="1"/>
    <col min="13316" max="13316" width="32.88671875" style="324" customWidth="1"/>
    <col min="13317" max="13569" width="9.109375" style="324"/>
    <col min="13570" max="13570" width="8.109375" style="324" customWidth="1"/>
    <col min="13571" max="13571" width="41" style="324" customWidth="1"/>
    <col min="13572" max="13572" width="32.88671875" style="324" customWidth="1"/>
    <col min="13573" max="13825" width="9.109375" style="324"/>
    <col min="13826" max="13826" width="8.109375" style="324" customWidth="1"/>
    <col min="13827" max="13827" width="41" style="324" customWidth="1"/>
    <col min="13828" max="13828" width="32.88671875" style="324" customWidth="1"/>
    <col min="13829" max="14081" width="9.109375" style="324"/>
    <col min="14082" max="14082" width="8.109375" style="324" customWidth="1"/>
    <col min="14083" max="14083" width="41" style="324" customWidth="1"/>
    <col min="14084" max="14084" width="32.88671875" style="324" customWidth="1"/>
    <col min="14085" max="14337" width="9.109375" style="324"/>
    <col min="14338" max="14338" width="8.109375" style="324" customWidth="1"/>
    <col min="14339" max="14339" width="41" style="324" customWidth="1"/>
    <col min="14340" max="14340" width="32.88671875" style="324" customWidth="1"/>
    <col min="14341" max="14593" width="9.109375" style="324"/>
    <col min="14594" max="14594" width="8.109375" style="324" customWidth="1"/>
    <col min="14595" max="14595" width="41" style="324" customWidth="1"/>
    <col min="14596" max="14596" width="32.88671875" style="324" customWidth="1"/>
    <col min="14597" max="14849" width="9.109375" style="324"/>
    <col min="14850" max="14850" width="8.109375" style="324" customWidth="1"/>
    <col min="14851" max="14851" width="41" style="324" customWidth="1"/>
    <col min="14852" max="14852" width="32.88671875" style="324" customWidth="1"/>
    <col min="14853" max="15105" width="9.109375" style="324"/>
    <col min="15106" max="15106" width="8.109375" style="324" customWidth="1"/>
    <col min="15107" max="15107" width="41" style="324" customWidth="1"/>
    <col min="15108" max="15108" width="32.88671875" style="324" customWidth="1"/>
    <col min="15109" max="15361" width="9.109375" style="324"/>
    <col min="15362" max="15362" width="8.109375" style="324" customWidth="1"/>
    <col min="15363" max="15363" width="41" style="324" customWidth="1"/>
    <col min="15364" max="15364" width="32.88671875" style="324" customWidth="1"/>
    <col min="15365" max="15617" width="9.109375" style="324"/>
    <col min="15618" max="15618" width="8.109375" style="324" customWidth="1"/>
    <col min="15619" max="15619" width="41" style="324" customWidth="1"/>
    <col min="15620" max="15620" width="32.88671875" style="324" customWidth="1"/>
    <col min="15621" max="15873" width="9.109375" style="324"/>
    <col min="15874" max="15874" width="8.109375" style="324" customWidth="1"/>
    <col min="15875" max="15875" width="41" style="324" customWidth="1"/>
    <col min="15876" max="15876" width="32.88671875" style="324" customWidth="1"/>
    <col min="15877" max="16129" width="9.109375" style="324"/>
    <col min="16130" max="16130" width="8.109375" style="324" customWidth="1"/>
    <col min="16131" max="16131" width="41" style="324" customWidth="1"/>
    <col min="16132" max="16132" width="32.88671875" style="324" customWidth="1"/>
    <col min="16133" max="16384" width="9.109375" style="324"/>
  </cols>
  <sheetData>
    <row r="1" spans="1:5" ht="19.5" customHeight="1" x14ac:dyDescent="0.3">
      <c r="A1" s="531" t="s">
        <v>838</v>
      </c>
      <c r="B1" s="531"/>
      <c r="C1" s="531"/>
      <c r="D1" s="531"/>
      <c r="E1" s="531"/>
    </row>
    <row r="2" spans="1:5" s="326" customFormat="1" ht="15.75" customHeight="1" x14ac:dyDescent="0.3">
      <c r="A2" s="532"/>
      <c r="B2" s="532"/>
      <c r="C2" s="532"/>
      <c r="D2" s="532"/>
      <c r="E2" s="532"/>
    </row>
    <row r="3" spans="1:5" s="326" customFormat="1" ht="31.2" x14ac:dyDescent="0.3">
      <c r="A3" s="491" t="s">
        <v>573</v>
      </c>
      <c r="B3" s="491" t="s">
        <v>70</v>
      </c>
      <c r="C3" s="439" t="s">
        <v>641</v>
      </c>
      <c r="D3" s="491" t="s">
        <v>643</v>
      </c>
      <c r="E3" s="440" t="s">
        <v>398</v>
      </c>
    </row>
    <row r="4" spans="1:5" x14ac:dyDescent="0.3">
      <c r="A4" s="327">
        <v>1</v>
      </c>
      <c r="B4" s="327">
        <v>2</v>
      </c>
      <c r="C4" s="327"/>
      <c r="D4" s="327">
        <v>3</v>
      </c>
      <c r="E4" s="441"/>
    </row>
    <row r="5" spans="1:5" x14ac:dyDescent="0.3">
      <c r="A5" s="327" t="s">
        <v>581</v>
      </c>
      <c r="B5" s="330" t="s">
        <v>792</v>
      </c>
      <c r="C5" s="331">
        <v>78866855</v>
      </c>
      <c r="D5" s="331">
        <v>182690404</v>
      </c>
      <c r="E5" s="442">
        <f>D5/C5*100</f>
        <v>231.64408419734755</v>
      </c>
    </row>
    <row r="6" spans="1:5" x14ac:dyDescent="0.3">
      <c r="A6" s="327" t="s">
        <v>583</v>
      </c>
      <c r="B6" s="330" t="s">
        <v>793</v>
      </c>
      <c r="C6" s="331">
        <v>90165454</v>
      </c>
      <c r="D6" s="331">
        <v>86060169</v>
      </c>
      <c r="E6" s="442">
        <f t="shared" ref="E6:E14" si="0">D6/C6*100</f>
        <v>95.446942462020985</v>
      </c>
    </row>
    <row r="7" spans="1:5" ht="31.2" x14ac:dyDescent="0.3">
      <c r="A7" s="353" t="s">
        <v>629</v>
      </c>
      <c r="B7" s="328" t="s">
        <v>794</v>
      </c>
      <c r="C7" s="329">
        <f>C5-C6</f>
        <v>-11298599</v>
      </c>
      <c r="D7" s="329">
        <f>D5-D6</f>
        <v>96630235</v>
      </c>
      <c r="E7" s="443">
        <f t="shared" si="0"/>
        <v>-855.24085773820286</v>
      </c>
    </row>
    <row r="8" spans="1:5" x14ac:dyDescent="0.3">
      <c r="A8" s="327" t="s">
        <v>585</v>
      </c>
      <c r="B8" s="330" t="s">
        <v>795</v>
      </c>
      <c r="C8" s="331">
        <v>44524770</v>
      </c>
      <c r="D8" s="331">
        <v>33385996</v>
      </c>
      <c r="E8" s="442">
        <f t="shared" si="0"/>
        <v>74.98297239940824</v>
      </c>
    </row>
    <row r="9" spans="1:5" x14ac:dyDescent="0.3">
      <c r="A9" s="327" t="s">
        <v>632</v>
      </c>
      <c r="B9" s="330" t="s">
        <v>796</v>
      </c>
      <c r="C9" s="331">
        <v>1655553</v>
      </c>
      <c r="D9" s="331">
        <v>1990718</v>
      </c>
      <c r="E9" s="442">
        <f t="shared" si="0"/>
        <v>120.24489702232427</v>
      </c>
    </row>
    <row r="10" spans="1:5" ht="31.2" x14ac:dyDescent="0.3">
      <c r="A10" s="353" t="s">
        <v>634</v>
      </c>
      <c r="B10" s="328" t="s">
        <v>797</v>
      </c>
      <c r="C10" s="329">
        <f>C8-C9</f>
        <v>42869217</v>
      </c>
      <c r="D10" s="329">
        <f>D8-D9</f>
        <v>31395278</v>
      </c>
      <c r="E10" s="443">
        <f t="shared" si="0"/>
        <v>73.235016165562342</v>
      </c>
    </row>
    <row r="11" spans="1:5" x14ac:dyDescent="0.3">
      <c r="A11" s="353" t="s">
        <v>587</v>
      </c>
      <c r="B11" s="328" t="s">
        <v>798</v>
      </c>
      <c r="C11" s="329">
        <f>C7+C10</f>
        <v>31570618</v>
      </c>
      <c r="D11" s="329">
        <f>D7+D10</f>
        <v>128025513</v>
      </c>
      <c r="E11" s="443">
        <f t="shared" si="0"/>
        <v>405.5210860934049</v>
      </c>
    </row>
    <row r="12" spans="1:5" x14ac:dyDescent="0.3">
      <c r="A12" s="353" t="s">
        <v>593</v>
      </c>
      <c r="B12" s="328" t="s">
        <v>799</v>
      </c>
      <c r="C12" s="329">
        <f>C11</f>
        <v>31570618</v>
      </c>
      <c r="D12" s="329">
        <f>D11</f>
        <v>128025513</v>
      </c>
      <c r="E12" s="443">
        <f t="shared" si="0"/>
        <v>405.5210860934049</v>
      </c>
    </row>
    <row r="13" spans="1:5" ht="31.2" x14ac:dyDescent="0.3">
      <c r="A13" s="353" t="s">
        <v>595</v>
      </c>
      <c r="B13" s="328" t="s">
        <v>800</v>
      </c>
      <c r="C13" s="329">
        <v>29163060</v>
      </c>
      <c r="D13" s="329">
        <v>127376651</v>
      </c>
      <c r="E13" s="443">
        <f t="shared" si="0"/>
        <v>436.77395650525011</v>
      </c>
    </row>
    <row r="14" spans="1:5" ht="31.2" x14ac:dyDescent="0.3">
      <c r="A14" s="353" t="s">
        <v>597</v>
      </c>
      <c r="B14" s="328" t="s">
        <v>801</v>
      </c>
      <c r="C14" s="329">
        <f>C12-C13</f>
        <v>2407558</v>
      </c>
      <c r="D14" s="329">
        <f>D12-D13</f>
        <v>648862</v>
      </c>
      <c r="E14" s="443">
        <f t="shared" si="0"/>
        <v>26.951043339350495</v>
      </c>
    </row>
  </sheetData>
  <mergeCells count="2">
    <mergeCell ref="A1:E1"/>
    <mergeCell ref="A2:E2"/>
  </mergeCells>
  <printOptions horizontalCentered="1"/>
  <pageMargins left="0.70866141732283472" right="0.70866141732283472" top="1.5354330708661419" bottom="0.74803149606299213" header="0.31496062992125984" footer="0.31496062992125984"/>
  <pageSetup paperSize="9" orientation="landscape" r:id="rId1"/>
  <headerFooter>
    <oddHeader>&amp;L&amp;"Times New Roman,Normál"&amp;12Pécsely Község 
Önkormányzata &amp;C&amp;"Times New Roman,Normál"&amp;12 3. melléklet
az önkormányzat 2019. évi költségvetési gazdálkodási beszámolójáról szóló
9/2020. (VII. 07.) önkormányzati rendeletéhez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5"/>
  </sheetPr>
  <dimension ref="A1:K54"/>
  <sheetViews>
    <sheetView view="pageLayout" topLeftCell="A3" zoomScaleNormal="75" zoomScaleSheetLayoutView="89" workbookViewId="0">
      <selection activeCell="A4" sqref="A4:E4"/>
    </sheetView>
  </sheetViews>
  <sheetFormatPr defaultColWidth="9.109375" defaultRowHeight="15.6" x14ac:dyDescent="0.3"/>
  <cols>
    <col min="1" max="1" width="42.33203125" style="70" customWidth="1"/>
    <col min="2" max="2" width="14.88671875" style="3" customWidth="1"/>
    <col min="3" max="3" width="15.44140625" style="63" customWidth="1"/>
    <col min="4" max="4" width="13.33203125" style="63" customWidth="1"/>
    <col min="5" max="5" width="14.5546875" style="3" customWidth="1"/>
    <col min="6" max="6" width="9.109375" style="3"/>
    <col min="7" max="8" width="16.33203125" style="3" bestFit="1" customWidth="1"/>
    <col min="9" max="16384" width="9.109375" style="3"/>
  </cols>
  <sheetData>
    <row r="1" spans="1:5" hidden="1" x14ac:dyDescent="0.3">
      <c r="A1" s="2"/>
    </row>
    <row r="2" spans="1:5" hidden="1" x14ac:dyDescent="0.3">
      <c r="A2" s="2"/>
    </row>
    <row r="3" spans="1:5" x14ac:dyDescent="0.3">
      <c r="A3" s="2"/>
    </row>
    <row r="4" spans="1:5" ht="30.75" customHeight="1" x14ac:dyDescent="0.3">
      <c r="A4" s="533" t="s">
        <v>246</v>
      </c>
      <c r="B4" s="533"/>
      <c r="C4" s="533"/>
      <c r="D4" s="533"/>
      <c r="E4" s="533"/>
    </row>
    <row r="5" spans="1:5" x14ac:dyDescent="0.3">
      <c r="A5" s="2"/>
    </row>
    <row r="6" spans="1:5" s="64" customFormat="1" ht="56.25" customHeight="1" x14ac:dyDescent="0.25">
      <c r="A6" s="493" t="s">
        <v>176</v>
      </c>
      <c r="B6" s="356" t="s">
        <v>832</v>
      </c>
      <c r="C6" s="356" t="s">
        <v>833</v>
      </c>
      <c r="D6" s="357" t="s">
        <v>834</v>
      </c>
      <c r="E6" s="357" t="s">
        <v>398</v>
      </c>
    </row>
    <row r="7" spans="1:5" ht="31.2" x14ac:dyDescent="0.3">
      <c r="A7" s="360" t="s">
        <v>1</v>
      </c>
      <c r="B7" s="104">
        <f>'5.sz.tábla'!B5</f>
        <v>42390703</v>
      </c>
      <c r="C7" s="104">
        <f>'5.sz.tábla'!C5</f>
        <v>44428241</v>
      </c>
      <c r="D7" s="104">
        <f>'5.sz.tábla'!D5</f>
        <v>37031943</v>
      </c>
      <c r="E7" s="494">
        <f>D7/C7*100</f>
        <v>83.352260108609741</v>
      </c>
    </row>
    <row r="8" spans="1:5" ht="31.2" x14ac:dyDescent="0.3">
      <c r="A8" s="495" t="s">
        <v>2</v>
      </c>
      <c r="B8" s="104">
        <f>'5.sz.tábla'!B24</f>
        <v>0</v>
      </c>
      <c r="C8" s="104">
        <f>'5.sz.tábla'!C24</f>
        <v>105324561</v>
      </c>
      <c r="D8" s="104">
        <f>'5.sz.tábla'!D24</f>
        <v>105309578</v>
      </c>
      <c r="E8" s="494">
        <f>D8/C8*100</f>
        <v>99.985774448184031</v>
      </c>
    </row>
    <row r="9" spans="1:5" ht="18" customHeight="1" x14ac:dyDescent="0.3">
      <c r="A9" s="495" t="s">
        <v>3</v>
      </c>
      <c r="B9" s="104">
        <f>'5.sz.tábla'!B34</f>
        <v>19900000</v>
      </c>
      <c r="C9" s="104">
        <f>'5.sz.tábla'!C34</f>
        <v>19900000</v>
      </c>
      <c r="D9" s="104">
        <f>'5.sz.tábla'!D34</f>
        <v>28558662</v>
      </c>
      <c r="E9" s="494">
        <f t="shared" ref="E9:E19" si="0">D9/C9*100</f>
        <v>143.51086432160804</v>
      </c>
    </row>
    <row r="10" spans="1:5" ht="18" customHeight="1" x14ac:dyDescent="0.3">
      <c r="A10" s="495" t="s">
        <v>4</v>
      </c>
      <c r="B10" s="104">
        <f>'5.sz.tábla'!B48</f>
        <v>4020000</v>
      </c>
      <c r="C10" s="104">
        <f>'5.sz.tábla'!C48</f>
        <v>5370000</v>
      </c>
      <c r="D10" s="104">
        <f>'5.sz.tábla'!D48</f>
        <v>6624473</v>
      </c>
      <c r="E10" s="494">
        <f t="shared" si="0"/>
        <v>123.3607635009311</v>
      </c>
    </row>
    <row r="11" spans="1:5" ht="18" customHeight="1" x14ac:dyDescent="0.3">
      <c r="A11" s="495" t="s">
        <v>5</v>
      </c>
      <c r="B11" s="104">
        <f>'5.sz.tábla'!B61</f>
        <v>0</v>
      </c>
      <c r="C11" s="104">
        <f>'5.sz.tábla'!C61</f>
        <v>5000000</v>
      </c>
      <c r="D11" s="104">
        <f>'5.sz.tábla'!D61</f>
        <v>5165748</v>
      </c>
      <c r="E11" s="494">
        <f t="shared" si="0"/>
        <v>103.31496</v>
      </c>
    </row>
    <row r="12" spans="1:5" ht="16.5" customHeight="1" x14ac:dyDescent="0.3">
      <c r="A12" s="462" t="s">
        <v>6</v>
      </c>
      <c r="B12" s="104">
        <f>'5.sz.tábla'!B67</f>
        <v>0</v>
      </c>
      <c r="C12" s="104">
        <f>'5.sz.tábla'!C67</f>
        <v>0</v>
      </c>
      <c r="D12" s="104">
        <f>'5.sz.tábla'!D67</f>
        <v>0</v>
      </c>
      <c r="E12" s="494"/>
    </row>
    <row r="13" spans="1:5" ht="18" customHeight="1" x14ac:dyDescent="0.3">
      <c r="A13" s="462" t="s">
        <v>7</v>
      </c>
      <c r="B13" s="104">
        <f>'5.sz.tábla'!B72</f>
        <v>0</v>
      </c>
      <c r="C13" s="104">
        <v>0</v>
      </c>
      <c r="D13" s="104">
        <v>0</v>
      </c>
      <c r="E13" s="494"/>
    </row>
    <row r="14" spans="1:5" s="65" customFormat="1" ht="19.5" customHeight="1" x14ac:dyDescent="0.3">
      <c r="A14" s="496" t="s">
        <v>8</v>
      </c>
      <c r="B14" s="105">
        <f>SUM(B7:B13)</f>
        <v>66310703</v>
      </c>
      <c r="C14" s="105">
        <f>SUM(C7:C13)</f>
        <v>180022802</v>
      </c>
      <c r="D14" s="105">
        <f>SUM(D7:D13)</f>
        <v>182690404</v>
      </c>
      <c r="E14" s="497">
        <f t="shared" si="0"/>
        <v>101.48181339828272</v>
      </c>
    </row>
    <row r="15" spans="1:5" s="65" customFormat="1" ht="18.75" customHeight="1" x14ac:dyDescent="0.3">
      <c r="A15" s="498" t="s">
        <v>9</v>
      </c>
      <c r="B15" s="105"/>
      <c r="C15" s="106"/>
      <c r="D15" s="106"/>
      <c r="E15" s="494"/>
    </row>
    <row r="16" spans="1:5" ht="31.2" x14ac:dyDescent="0.3">
      <c r="A16" s="495" t="s">
        <v>179</v>
      </c>
      <c r="B16" s="107">
        <f>'5.sz.tábla'!B78</f>
        <v>29000000</v>
      </c>
      <c r="C16" s="107">
        <f>'5.sz.tábla'!C78</f>
        <v>31570618</v>
      </c>
      <c r="D16" s="107">
        <f>'5.sz.tábla'!D78</f>
        <v>31570618</v>
      </c>
      <c r="E16" s="494">
        <f t="shared" si="0"/>
        <v>100</v>
      </c>
    </row>
    <row r="17" spans="1:11" ht="46.8" x14ac:dyDescent="0.3">
      <c r="A17" s="495" t="s">
        <v>10</v>
      </c>
      <c r="B17" s="104">
        <f>'5.sz.tábla'!B81</f>
        <v>1040942</v>
      </c>
      <c r="C17" s="104">
        <f>'5.sz.tábla'!C81</f>
        <v>2055527</v>
      </c>
      <c r="D17" s="104">
        <f>'5.sz.tábla'!D81</f>
        <v>1815378</v>
      </c>
      <c r="E17" s="494">
        <f t="shared" si="0"/>
        <v>88.316913375499325</v>
      </c>
    </row>
    <row r="18" spans="1:11" s="65" customFormat="1" ht="18.75" customHeight="1" x14ac:dyDescent="0.3">
      <c r="A18" s="496" t="s">
        <v>11</v>
      </c>
      <c r="B18" s="108">
        <f>B16+B17</f>
        <v>30040942</v>
      </c>
      <c r="C18" s="108">
        <f>C16+C17</f>
        <v>33626145</v>
      </c>
      <c r="D18" s="108">
        <f>D16+D17</f>
        <v>33385996</v>
      </c>
      <c r="E18" s="497">
        <f t="shared" si="0"/>
        <v>99.285826549549455</v>
      </c>
    </row>
    <row r="19" spans="1:11" s="65" customFormat="1" ht="19.5" customHeight="1" x14ac:dyDescent="0.3">
      <c r="A19" s="499" t="s">
        <v>12</v>
      </c>
      <c r="B19" s="103">
        <f>B14+B18</f>
        <v>96351645</v>
      </c>
      <c r="C19" s="103">
        <f>C14+C18</f>
        <v>213648947</v>
      </c>
      <c r="D19" s="103">
        <f>D14+D18</f>
        <v>216076400</v>
      </c>
      <c r="E19" s="497">
        <f t="shared" si="0"/>
        <v>101.13618767332375</v>
      </c>
    </row>
    <row r="20" spans="1:11" s="65" customFormat="1" ht="14.25" customHeight="1" x14ac:dyDescent="0.3">
      <c r="A20" s="534"/>
      <c r="B20" s="534"/>
      <c r="C20" s="534"/>
      <c r="D20" s="534"/>
      <c r="E20" s="534"/>
      <c r="F20" s="66"/>
      <c r="G20" s="66"/>
      <c r="H20" s="66"/>
      <c r="I20" s="66"/>
      <c r="J20" s="66"/>
      <c r="K20" s="66"/>
    </row>
    <row r="21" spans="1:11" s="65" customFormat="1" ht="14.25" customHeight="1" x14ac:dyDescent="0.3">
      <c r="A21" s="534"/>
      <c r="B21" s="534"/>
      <c r="C21" s="534"/>
      <c r="D21" s="534"/>
      <c r="E21" s="534"/>
      <c r="F21" s="66"/>
      <c r="G21" s="66"/>
      <c r="H21" s="66"/>
      <c r="I21" s="66"/>
      <c r="J21" s="66"/>
      <c r="K21" s="66"/>
    </row>
    <row r="22" spans="1:11" s="67" customFormat="1" ht="20.100000000000001" customHeight="1" x14ac:dyDescent="0.3">
      <c r="A22" s="496" t="s">
        <v>13</v>
      </c>
      <c r="B22" s="105">
        <f>SUM(B23:B24)</f>
        <v>81874314</v>
      </c>
      <c r="C22" s="105">
        <f>SUM(C23:C24)</f>
        <v>83493907</v>
      </c>
      <c r="D22" s="105">
        <f>SUM(D23:D24)</f>
        <v>69555160</v>
      </c>
      <c r="E22" s="497">
        <f t="shared" ref="E22:E23" si="1">D22/C22*100</f>
        <v>83.305671634218768</v>
      </c>
      <c r="F22" s="49"/>
      <c r="G22" s="49"/>
      <c r="H22" s="49"/>
      <c r="I22" s="49"/>
      <c r="J22" s="49"/>
      <c r="K22" s="49"/>
    </row>
    <row r="23" spans="1:11" s="67" customFormat="1" ht="20.100000000000001" customHeight="1" x14ac:dyDescent="0.3">
      <c r="A23" s="495" t="s">
        <v>14</v>
      </c>
      <c r="B23" s="104">
        <f>'6.tábla'!B44</f>
        <v>81874314</v>
      </c>
      <c r="C23" s="104">
        <f>'6.tábla'!C44</f>
        <v>83493907</v>
      </c>
      <c r="D23" s="104">
        <f>'6.tábla'!D44</f>
        <v>69555160</v>
      </c>
      <c r="E23" s="494">
        <f t="shared" si="1"/>
        <v>83.305671634218768</v>
      </c>
      <c r="F23" s="49"/>
      <c r="G23" s="49"/>
      <c r="H23" s="49"/>
      <c r="I23" s="49"/>
      <c r="J23" s="49"/>
      <c r="K23" s="49"/>
    </row>
    <row r="24" spans="1:11" s="67" customFormat="1" ht="18" customHeight="1" x14ac:dyDescent="0.3">
      <c r="A24" s="495"/>
      <c r="B24" s="5"/>
      <c r="C24" s="5"/>
      <c r="D24" s="5"/>
      <c r="E24" s="104"/>
      <c r="F24" s="49"/>
      <c r="G24" s="49"/>
      <c r="H24" s="49"/>
      <c r="I24" s="49"/>
      <c r="J24" s="49"/>
      <c r="K24" s="49"/>
    </row>
    <row r="25" spans="1:11" s="65" customFormat="1" ht="20.100000000000001" customHeight="1" x14ac:dyDescent="0.3">
      <c r="A25" s="496" t="s">
        <v>15</v>
      </c>
      <c r="B25" s="108">
        <f>SUM(B26:B29)</f>
        <v>9468101</v>
      </c>
      <c r="C25" s="108">
        <f>SUM(C26:C29)</f>
        <v>119974322</v>
      </c>
      <c r="D25" s="108">
        <f>SUM(D26:D29)</f>
        <v>16505009</v>
      </c>
      <c r="E25" s="497">
        <f t="shared" ref="E25:E29" si="2">D25/C25*100</f>
        <v>13.757117960624941</v>
      </c>
      <c r="G25" s="68"/>
      <c r="H25" s="68"/>
    </row>
    <row r="26" spans="1:11" ht="19.5" customHeight="1" x14ac:dyDescent="0.3">
      <c r="A26" s="495" t="s">
        <v>16</v>
      </c>
      <c r="B26" s="104">
        <v>0</v>
      </c>
      <c r="C26" s="104">
        <f>'5.sz.tábla'!C84</f>
        <v>0</v>
      </c>
      <c r="D26" s="104">
        <v>0</v>
      </c>
      <c r="E26" s="494"/>
      <c r="G26" s="63"/>
      <c r="H26" s="63"/>
    </row>
    <row r="27" spans="1:11" s="65" customFormat="1" ht="18" customHeight="1" x14ac:dyDescent="0.3">
      <c r="A27" s="495" t="s">
        <v>195</v>
      </c>
      <c r="B27" s="104">
        <f>'8.sz.tábla '!B24</f>
        <v>7333211</v>
      </c>
      <c r="C27" s="104">
        <f>'8.sz.tábla '!C24</f>
        <v>17811432</v>
      </c>
      <c r="D27" s="104">
        <f>'8.sz.tábla '!D24</f>
        <v>7623178</v>
      </c>
      <c r="E27" s="494">
        <f t="shared" si="2"/>
        <v>42.79935493114759</v>
      </c>
      <c r="G27" s="68"/>
      <c r="H27" s="68"/>
    </row>
    <row r="28" spans="1:11" ht="18" customHeight="1" x14ac:dyDescent="0.3">
      <c r="A28" s="495" t="s">
        <v>17</v>
      </c>
      <c r="B28" s="104">
        <f>'8.sz.tábla '!B33</f>
        <v>2070600</v>
      </c>
      <c r="C28" s="104">
        <f>'8.sz.tábla '!C33</f>
        <v>102098600</v>
      </c>
      <c r="D28" s="104">
        <f>'8.sz.tábla '!D33</f>
        <v>8817541</v>
      </c>
      <c r="E28" s="494">
        <f t="shared" si="2"/>
        <v>8.636299616253309</v>
      </c>
      <c r="G28" s="63"/>
      <c r="H28" s="63"/>
    </row>
    <row r="29" spans="1:11" ht="18" customHeight="1" x14ac:dyDescent="0.3">
      <c r="A29" s="495" t="s">
        <v>220</v>
      </c>
      <c r="B29" s="104">
        <f>'8.sz.tábla '!B36</f>
        <v>64290</v>
      </c>
      <c r="C29" s="104">
        <f>'8.sz.tábla '!C36</f>
        <v>64290</v>
      </c>
      <c r="D29" s="104">
        <f>'8.sz.tábla '!D36</f>
        <v>64290</v>
      </c>
      <c r="E29" s="494">
        <f t="shared" si="2"/>
        <v>100</v>
      </c>
      <c r="G29" s="63"/>
      <c r="H29" s="63"/>
    </row>
    <row r="30" spans="1:11" ht="12.75" customHeight="1" x14ac:dyDescent="0.3">
      <c r="A30" s="496"/>
      <c r="B30" s="104"/>
      <c r="C30" s="104"/>
      <c r="D30" s="104"/>
      <c r="E30" s="104"/>
      <c r="G30" s="63"/>
      <c r="H30" s="63"/>
    </row>
    <row r="31" spans="1:11" s="65" customFormat="1" ht="18.75" customHeight="1" x14ac:dyDescent="0.3">
      <c r="A31" s="496" t="s">
        <v>18</v>
      </c>
      <c r="B31" s="108">
        <f>SUM(B32:B33)</f>
        <v>2862055</v>
      </c>
      <c r="C31" s="108">
        <f>SUM(C32:C34)</f>
        <v>7949851</v>
      </c>
      <c r="D31" s="108">
        <f>SUM(D32:D34)</f>
        <v>0</v>
      </c>
      <c r="E31" s="497">
        <f t="shared" ref="E31:E33" si="3">D31/C31*100</f>
        <v>0</v>
      </c>
      <c r="G31" s="68"/>
      <c r="H31" s="68"/>
    </row>
    <row r="32" spans="1:11" s="65" customFormat="1" ht="18" customHeight="1" x14ac:dyDescent="0.3">
      <c r="A32" s="495" t="s">
        <v>19</v>
      </c>
      <c r="B32" s="104">
        <v>2862055</v>
      </c>
      <c r="C32" s="111">
        <v>5868958</v>
      </c>
      <c r="D32" s="111">
        <v>0</v>
      </c>
      <c r="E32" s="494">
        <f t="shared" si="3"/>
        <v>0</v>
      </c>
      <c r="G32" s="68"/>
      <c r="H32" s="68"/>
    </row>
    <row r="33" spans="1:7" s="65" customFormat="1" ht="18" customHeight="1" x14ac:dyDescent="0.3">
      <c r="A33" s="495" t="s">
        <v>877</v>
      </c>
      <c r="B33" s="104">
        <v>0</v>
      </c>
      <c r="C33" s="111">
        <v>1150000</v>
      </c>
      <c r="D33" s="111">
        <v>0</v>
      </c>
      <c r="E33" s="494">
        <f t="shared" si="3"/>
        <v>0</v>
      </c>
    </row>
    <row r="34" spans="1:7" s="65" customFormat="1" ht="18" customHeight="1" x14ac:dyDescent="0.3">
      <c r="A34" s="495" t="s">
        <v>876</v>
      </c>
      <c r="B34" s="104">
        <v>0</v>
      </c>
      <c r="C34" s="111">
        <v>930893</v>
      </c>
      <c r="D34" s="111">
        <v>0</v>
      </c>
      <c r="E34" s="104">
        <v>0</v>
      </c>
    </row>
    <row r="35" spans="1:7" s="65" customFormat="1" ht="18.75" customHeight="1" x14ac:dyDescent="0.3">
      <c r="A35" s="496" t="s">
        <v>20</v>
      </c>
      <c r="B35" s="108">
        <f>SUM(B31,B25,B22)</f>
        <v>94204470</v>
      </c>
      <c r="C35" s="108">
        <f>SUM(C31,C25,C22)</f>
        <v>211418080</v>
      </c>
      <c r="D35" s="108">
        <f>SUM(D31,D25,D22)</f>
        <v>86060169</v>
      </c>
      <c r="E35" s="497">
        <f t="shared" ref="E35:E37" si="4">D35/C35*100</f>
        <v>40.70615389185258</v>
      </c>
    </row>
    <row r="36" spans="1:7" ht="18" customHeight="1" x14ac:dyDescent="0.3">
      <c r="A36" s="495" t="s">
        <v>21</v>
      </c>
      <c r="B36" s="104"/>
      <c r="C36" s="109"/>
      <c r="D36" s="109"/>
      <c r="E36" s="494"/>
    </row>
    <row r="37" spans="1:7" ht="34.5" customHeight="1" x14ac:dyDescent="0.3">
      <c r="A37" s="495" t="s">
        <v>184</v>
      </c>
      <c r="B37" s="104">
        <f>'8.sz.tábla '!B42</f>
        <v>2147175</v>
      </c>
      <c r="C37" s="104">
        <f>'8.sz.tábla '!C42</f>
        <v>2230867</v>
      </c>
      <c r="D37" s="104">
        <f>'8.sz.tábla '!D42</f>
        <v>1990718</v>
      </c>
      <c r="E37" s="494">
        <f t="shared" si="4"/>
        <v>89.235171796436092</v>
      </c>
    </row>
    <row r="38" spans="1:7" s="65" customFormat="1" ht="18.75" customHeight="1" x14ac:dyDescent="0.3">
      <c r="A38" s="496" t="s">
        <v>22</v>
      </c>
      <c r="B38" s="108">
        <f t="shared" ref="B38:D38" si="5">SUM(B36:B37)</f>
        <v>2147175</v>
      </c>
      <c r="C38" s="108">
        <f t="shared" si="5"/>
        <v>2230867</v>
      </c>
      <c r="D38" s="108">
        <f t="shared" si="5"/>
        <v>1990718</v>
      </c>
      <c r="E38" s="497">
        <f t="shared" ref="E38:E39" si="6">D38/C38*100</f>
        <v>89.235171796436092</v>
      </c>
    </row>
    <row r="39" spans="1:7" s="65" customFormat="1" ht="21" customHeight="1" x14ac:dyDescent="0.3">
      <c r="A39" s="499" t="s">
        <v>23</v>
      </c>
      <c r="B39" s="103">
        <f>SUM(B35,B38)</f>
        <v>96351645</v>
      </c>
      <c r="C39" s="103">
        <f>SUM(C35,C38)</f>
        <v>213648947</v>
      </c>
      <c r="D39" s="103">
        <f>SUM(D35,D38)</f>
        <v>88050887</v>
      </c>
      <c r="E39" s="497">
        <f t="shared" si="6"/>
        <v>41.212881334725232</v>
      </c>
      <c r="G39" s="69"/>
    </row>
    <row r="40" spans="1:7" x14ac:dyDescent="0.3">
      <c r="A40" s="3"/>
      <c r="C40" s="3"/>
      <c r="D40" s="3"/>
    </row>
    <row r="41" spans="1:7" x14ac:dyDescent="0.3">
      <c r="A41" s="3"/>
      <c r="B41" s="72">
        <f>B19-B39</f>
        <v>0</v>
      </c>
      <c r="C41" s="72">
        <f>C19-C39</f>
        <v>0</v>
      </c>
      <c r="D41" s="72">
        <f>D19-D39</f>
        <v>128025513</v>
      </c>
      <c r="E41" s="72"/>
    </row>
    <row r="42" spans="1:7" x14ac:dyDescent="0.3">
      <c r="A42" s="3"/>
      <c r="C42" s="3"/>
      <c r="D42" s="3"/>
    </row>
    <row r="43" spans="1:7" x14ac:dyDescent="0.3">
      <c r="A43" s="3"/>
      <c r="C43" s="3"/>
      <c r="D43" s="3"/>
    </row>
    <row r="54" spans="8:8" x14ac:dyDescent="0.3">
      <c r="H54" s="71"/>
    </row>
  </sheetData>
  <sheetProtection selectLockedCells="1" selectUnlockedCells="1"/>
  <mergeCells count="2">
    <mergeCell ref="A4:E4"/>
    <mergeCell ref="A20:E21"/>
  </mergeCells>
  <phoneticPr fontId="20" type="noConversion"/>
  <printOptions horizontalCentered="1"/>
  <pageMargins left="0.78740157480314965" right="0.59055118110236227" top="1.299212598425197" bottom="0.98425196850393704" header="0.62992125984251968" footer="0.51181102362204722"/>
  <pageSetup paperSize="9" scale="73" firstPageNumber="0" orientation="portrait" r:id="rId1"/>
  <headerFooter alignWithMargins="0">
    <oddHeader>&amp;L&amp;"Times New Roman,Normál"&amp;12Pécsely Község Önkormányzata&amp;C&amp;"Times New Roman,Normál"&amp;12
 4. melléklet 
az önkormányzat 2019. évi költségvetési gazdálkodási beszámolójáról szóló
9/2020. (VII. 07.) önkormányzati rendeletéhez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5"/>
  </sheetPr>
  <dimension ref="A1:K89"/>
  <sheetViews>
    <sheetView view="pageLayout" topLeftCell="A3" zoomScaleNormal="100" zoomScaleSheetLayoutView="89" workbookViewId="0">
      <selection activeCell="A3" sqref="A3:E3"/>
    </sheetView>
  </sheetViews>
  <sheetFormatPr defaultColWidth="9.109375" defaultRowHeight="15.6" x14ac:dyDescent="0.3"/>
  <cols>
    <col min="1" max="1" width="49.44140625" style="46" customWidth="1"/>
    <col min="2" max="2" width="18.5546875" style="47" customWidth="1"/>
    <col min="3" max="3" width="19.5546875" style="45" customWidth="1"/>
    <col min="4" max="4" width="16.109375" style="45" customWidth="1"/>
    <col min="5" max="5" width="8.88671875" style="45" customWidth="1"/>
    <col min="6" max="6" width="15.5546875" style="46" bestFit="1" customWidth="1"/>
    <col min="7" max="7" width="0.33203125" style="46" customWidth="1"/>
    <col min="8" max="16384" width="9.109375" style="46"/>
  </cols>
  <sheetData>
    <row r="1" spans="1:11" hidden="1" x14ac:dyDescent="0.3">
      <c r="A1" s="4"/>
      <c r="B1" s="5"/>
      <c r="C1" s="84"/>
      <c r="D1" s="84"/>
      <c r="E1" s="84"/>
    </row>
    <row r="2" spans="1:11" hidden="1" x14ac:dyDescent="0.3">
      <c r="A2" s="4"/>
      <c r="B2" s="5"/>
      <c r="C2" s="84"/>
      <c r="D2" s="84"/>
      <c r="E2" s="84"/>
    </row>
    <row r="3" spans="1:11" s="48" customFormat="1" ht="37.5" customHeight="1" x14ac:dyDescent="0.3">
      <c r="A3" s="535" t="s">
        <v>247</v>
      </c>
      <c r="B3" s="535"/>
      <c r="C3" s="535"/>
      <c r="D3" s="535"/>
      <c r="E3" s="535"/>
    </row>
    <row r="4" spans="1:11" s="49" customFormat="1" ht="59.25" customHeight="1" x14ac:dyDescent="0.3">
      <c r="A4" s="518" t="s">
        <v>176</v>
      </c>
      <c r="B4" s="356" t="s">
        <v>832</v>
      </c>
      <c r="C4" s="356" t="s">
        <v>833</v>
      </c>
      <c r="D4" s="357" t="s">
        <v>834</v>
      </c>
      <c r="E4" s="357" t="s">
        <v>398</v>
      </c>
    </row>
    <row r="5" spans="1:11" s="49" customFormat="1" ht="31.2" x14ac:dyDescent="0.3">
      <c r="A5" s="453" t="s">
        <v>1</v>
      </c>
      <c r="B5" s="103">
        <f>B6+B14+B15+B16+B17+B18</f>
        <v>42390703</v>
      </c>
      <c r="C5" s="103">
        <f>C6+C14+C15+C16+C17+C18</f>
        <v>44428241</v>
      </c>
      <c r="D5" s="103">
        <f>D6+D14+D15+D16+D17+D18</f>
        <v>37031943</v>
      </c>
      <c r="E5" s="438">
        <f>D5/C5*100</f>
        <v>83.352260108609741</v>
      </c>
    </row>
    <row r="6" spans="1:11" s="51" customFormat="1" x14ac:dyDescent="0.3">
      <c r="A6" s="360" t="s">
        <v>24</v>
      </c>
      <c r="B6" s="61">
        <f>SUM(B7:B12)</f>
        <v>27655824</v>
      </c>
      <c r="C6" s="61">
        <f t="shared" ref="C6:D6" si="0">SUM(C7:C12)</f>
        <v>29486542</v>
      </c>
      <c r="D6" s="61">
        <f t="shared" si="0"/>
        <v>29486542</v>
      </c>
      <c r="E6" s="454">
        <f>D6/C6*100</f>
        <v>100</v>
      </c>
      <c r="F6" s="50"/>
    </row>
    <row r="7" spans="1:11" s="52" customFormat="1" x14ac:dyDescent="0.3">
      <c r="A7" s="455" t="s">
        <v>245</v>
      </c>
      <c r="B7" s="100">
        <v>18415226</v>
      </c>
      <c r="C7" s="100">
        <v>18415226</v>
      </c>
      <c r="D7" s="100">
        <v>18415226</v>
      </c>
      <c r="E7" s="454">
        <f t="shared" ref="E7:E18" si="1">D7/C7*100</f>
        <v>100</v>
      </c>
      <c r="F7" s="49"/>
      <c r="G7" s="49"/>
      <c r="H7" s="49"/>
      <c r="I7" s="49"/>
      <c r="J7" s="49"/>
      <c r="K7" s="49"/>
    </row>
    <row r="8" spans="1:11" s="51" customFormat="1" ht="31.2" x14ac:dyDescent="0.3">
      <c r="A8" s="456" t="s">
        <v>25</v>
      </c>
      <c r="B8" s="100">
        <v>0</v>
      </c>
      <c r="C8" s="61">
        <v>0</v>
      </c>
      <c r="D8" s="61">
        <v>0</v>
      </c>
      <c r="E8" s="454">
        <v>0</v>
      </c>
    </row>
    <row r="9" spans="1:11" s="51" customFormat="1" ht="31.2" x14ac:dyDescent="0.3">
      <c r="A9" s="362" t="s">
        <v>26</v>
      </c>
      <c r="B9" s="100">
        <v>7440598</v>
      </c>
      <c r="C9" s="100">
        <v>8536386</v>
      </c>
      <c r="D9" s="100">
        <v>8536386</v>
      </c>
      <c r="E9" s="454">
        <f t="shared" si="1"/>
        <v>100</v>
      </c>
    </row>
    <row r="10" spans="1:11" s="51" customFormat="1" x14ac:dyDescent="0.3">
      <c r="A10" s="362" t="s">
        <v>27</v>
      </c>
      <c r="B10" s="100">
        <v>1800000</v>
      </c>
      <c r="C10" s="100">
        <v>1800000</v>
      </c>
      <c r="D10" s="100">
        <v>1800000</v>
      </c>
      <c r="E10" s="454">
        <f t="shared" si="1"/>
        <v>100</v>
      </c>
    </row>
    <row r="11" spans="1:11" s="49" customFormat="1" ht="50.25" customHeight="1" x14ac:dyDescent="0.3">
      <c r="A11" s="362" t="s">
        <v>260</v>
      </c>
      <c r="B11" s="61">
        <v>0</v>
      </c>
      <c r="C11" s="101">
        <v>582930</v>
      </c>
      <c r="D11" s="101">
        <v>582930</v>
      </c>
      <c r="E11" s="454">
        <f t="shared" si="1"/>
        <v>100</v>
      </c>
    </row>
    <row r="12" spans="1:11" s="49" customFormat="1" x14ac:dyDescent="0.3">
      <c r="A12" s="362" t="s">
        <v>0</v>
      </c>
      <c r="B12" s="61">
        <v>0</v>
      </c>
      <c r="C12" s="100">
        <v>152000</v>
      </c>
      <c r="D12" s="100">
        <v>152000</v>
      </c>
      <c r="E12" s="454">
        <f t="shared" si="1"/>
        <v>100</v>
      </c>
    </row>
    <row r="13" spans="1:11" s="49" customFormat="1" x14ac:dyDescent="0.3">
      <c r="A13" s="362" t="s">
        <v>259</v>
      </c>
      <c r="B13" s="61"/>
      <c r="C13" s="113"/>
      <c r="D13" s="113"/>
      <c r="E13" s="454"/>
    </row>
    <row r="14" spans="1:11" s="49" customFormat="1" x14ac:dyDescent="0.3">
      <c r="A14" s="362" t="s">
        <v>181</v>
      </c>
      <c r="B14" s="61"/>
      <c r="C14" s="113"/>
      <c r="D14" s="113"/>
      <c r="E14" s="454"/>
    </row>
    <row r="15" spans="1:11" s="53" customFormat="1" ht="31.8" x14ac:dyDescent="0.35">
      <c r="A15" s="362" t="s">
        <v>28</v>
      </c>
      <c r="B15" s="61"/>
      <c r="C15" s="114"/>
      <c r="D15" s="114"/>
      <c r="E15" s="454"/>
    </row>
    <row r="16" spans="1:11" s="53" customFormat="1" ht="31.8" x14ac:dyDescent="0.35">
      <c r="A16" s="362" t="s">
        <v>29</v>
      </c>
      <c r="B16" s="61"/>
      <c r="C16" s="114"/>
      <c r="D16" s="114"/>
      <c r="E16" s="454"/>
    </row>
    <row r="17" spans="1:5" s="53" customFormat="1" ht="31.8" x14ac:dyDescent="0.35">
      <c r="A17" s="362" t="s">
        <v>30</v>
      </c>
      <c r="B17" s="61"/>
      <c r="C17" s="114"/>
      <c r="D17" s="114"/>
      <c r="E17" s="454"/>
    </row>
    <row r="18" spans="1:5" s="49" customFormat="1" ht="36.75" customHeight="1" x14ac:dyDescent="0.3">
      <c r="A18" s="362" t="s">
        <v>31</v>
      </c>
      <c r="B18" s="101">
        <f>SUM(B19:B23)</f>
        <v>14734879</v>
      </c>
      <c r="C18" s="101">
        <f>SUM(C19:C23)+6894</f>
        <v>14941699</v>
      </c>
      <c r="D18" s="101">
        <f>SUM(D19:D23)</f>
        <v>7545401</v>
      </c>
      <c r="E18" s="454">
        <f t="shared" si="1"/>
        <v>50.498949282809136</v>
      </c>
    </row>
    <row r="19" spans="1:5" s="62" customFormat="1" x14ac:dyDescent="0.3">
      <c r="A19" s="457" t="s">
        <v>861</v>
      </c>
      <c r="B19" s="112">
        <v>3960000</v>
      </c>
      <c r="C19" s="100">
        <v>3960000</v>
      </c>
      <c r="D19" s="100">
        <v>3315200</v>
      </c>
      <c r="E19" s="454">
        <f>D19/C19*100</f>
        <v>83.717171717171709</v>
      </c>
    </row>
    <row r="20" spans="1:5" s="62" customFormat="1" x14ac:dyDescent="0.3">
      <c r="A20" s="457" t="s">
        <v>862</v>
      </c>
      <c r="B20" s="112">
        <v>2197403</v>
      </c>
      <c r="C20" s="100">
        <v>2484797</v>
      </c>
      <c r="D20" s="100">
        <v>3212114</v>
      </c>
      <c r="E20" s="454">
        <f t="shared" ref="E20:E21" si="2">D20/C20*100</f>
        <v>129.27068086447304</v>
      </c>
    </row>
    <row r="21" spans="1:5" s="62" customFormat="1" x14ac:dyDescent="0.3">
      <c r="A21" s="457" t="s">
        <v>865</v>
      </c>
      <c r="B21" s="112">
        <v>8490008</v>
      </c>
      <c r="C21" s="100">
        <v>8490008</v>
      </c>
      <c r="D21" s="100">
        <v>340438</v>
      </c>
      <c r="E21" s="454">
        <f t="shared" si="2"/>
        <v>4.0098666573694635</v>
      </c>
    </row>
    <row r="22" spans="1:5" s="62" customFormat="1" x14ac:dyDescent="0.3">
      <c r="A22" s="457" t="s">
        <v>864</v>
      </c>
      <c r="B22" s="112">
        <v>87468</v>
      </c>
      <c r="C22" s="100">
        <v>0</v>
      </c>
      <c r="D22" s="100">
        <v>0</v>
      </c>
      <c r="E22" s="454">
        <v>0</v>
      </c>
    </row>
    <row r="23" spans="1:5" s="62" customFormat="1" x14ac:dyDescent="0.3">
      <c r="A23" s="457" t="s">
        <v>863</v>
      </c>
      <c r="B23" s="100">
        <v>0</v>
      </c>
      <c r="C23" s="100">
        <v>0</v>
      </c>
      <c r="D23" s="100">
        <v>677649</v>
      </c>
      <c r="E23" s="454">
        <v>0</v>
      </c>
    </row>
    <row r="24" spans="1:5" s="49" customFormat="1" ht="39" customHeight="1" x14ac:dyDescent="0.3">
      <c r="A24" s="453" t="s">
        <v>2</v>
      </c>
      <c r="B24" s="103">
        <v>0</v>
      </c>
      <c r="C24" s="103">
        <f>C25+C32</f>
        <v>105324561</v>
      </c>
      <c r="D24" s="103">
        <f>D25+D32</f>
        <v>105309578</v>
      </c>
      <c r="E24" s="438">
        <v>0</v>
      </c>
    </row>
    <row r="25" spans="1:5" s="49" customFormat="1" x14ac:dyDescent="0.3">
      <c r="A25" s="362" t="s">
        <v>866</v>
      </c>
      <c r="B25" s="100">
        <v>0</v>
      </c>
      <c r="C25" s="101">
        <v>100000000</v>
      </c>
      <c r="D25" s="101">
        <v>100000000</v>
      </c>
      <c r="E25" s="454">
        <v>0</v>
      </c>
    </row>
    <row r="26" spans="1:5" s="49" customFormat="1" x14ac:dyDescent="0.3">
      <c r="A26" s="362" t="s">
        <v>78</v>
      </c>
      <c r="B26" s="60"/>
      <c r="C26" s="115"/>
      <c r="D26" s="115"/>
      <c r="E26" s="454"/>
    </row>
    <row r="27" spans="1:5" s="49" customFormat="1" x14ac:dyDescent="0.3">
      <c r="A27" s="362" t="s">
        <v>242</v>
      </c>
      <c r="B27" s="60"/>
      <c r="C27" s="115"/>
      <c r="D27" s="115"/>
      <c r="E27" s="454"/>
    </row>
    <row r="28" spans="1:5" s="49" customFormat="1" x14ac:dyDescent="0.3">
      <c r="A28" s="362" t="s">
        <v>241</v>
      </c>
      <c r="B28" s="60"/>
      <c r="C28" s="115"/>
      <c r="D28" s="115"/>
      <c r="E28" s="454"/>
    </row>
    <row r="29" spans="1:5" s="49" customFormat="1" ht="46.8" x14ac:dyDescent="0.3">
      <c r="A29" s="362" t="s">
        <v>32</v>
      </c>
      <c r="B29" s="60"/>
      <c r="C29" s="115"/>
      <c r="D29" s="115"/>
      <c r="E29" s="454"/>
    </row>
    <row r="30" spans="1:5" s="49" customFormat="1" ht="48" customHeight="1" x14ac:dyDescent="0.3">
      <c r="A30" s="362" t="s">
        <v>33</v>
      </c>
      <c r="B30" s="60"/>
      <c r="C30" s="115"/>
      <c r="D30" s="115"/>
      <c r="E30" s="454"/>
    </row>
    <row r="31" spans="1:5" s="49" customFormat="1" ht="51.75" customHeight="1" x14ac:dyDescent="0.3">
      <c r="A31" s="362" t="s">
        <v>34</v>
      </c>
      <c r="B31" s="60"/>
      <c r="C31" s="115"/>
      <c r="D31" s="115"/>
      <c r="E31" s="454"/>
    </row>
    <row r="32" spans="1:5" s="49" customFormat="1" ht="31.2" x14ac:dyDescent="0.3">
      <c r="A32" s="362" t="s">
        <v>182</v>
      </c>
      <c r="B32" s="100">
        <v>0</v>
      </c>
      <c r="C32" s="101">
        <v>5324561</v>
      </c>
      <c r="D32" s="101">
        <v>5309578</v>
      </c>
      <c r="E32" s="454">
        <v>0</v>
      </c>
    </row>
    <row r="33" spans="1:5" s="49" customFormat="1" ht="59.25" customHeight="1" x14ac:dyDescent="0.3">
      <c r="A33" s="518" t="s">
        <v>176</v>
      </c>
      <c r="B33" s="356" t="str">
        <f>B4</f>
        <v>2019. évi eredeti előirányzat</v>
      </c>
      <c r="C33" s="356" t="str">
        <f t="shared" ref="C33:D33" si="3">C4</f>
        <v>2019. évi módosított előirányzat IV.</v>
      </c>
      <c r="D33" s="356" t="str">
        <f t="shared" si="3"/>
        <v>2019. évi teljesítés</v>
      </c>
      <c r="E33" s="357" t="s">
        <v>398</v>
      </c>
    </row>
    <row r="34" spans="1:5" s="49" customFormat="1" x14ac:dyDescent="0.3">
      <c r="A34" s="453" t="s">
        <v>3</v>
      </c>
      <c r="B34" s="6">
        <f>B35+B39+B47</f>
        <v>19900000</v>
      </c>
      <c r="C34" s="6">
        <f>C35+C39+C47</f>
        <v>19900000</v>
      </c>
      <c r="D34" s="6">
        <f>D35+D39+D47</f>
        <v>28558662</v>
      </c>
      <c r="E34" s="438">
        <f>D34/C34*100</f>
        <v>143.51086432160804</v>
      </c>
    </row>
    <row r="35" spans="1:5" s="49" customFormat="1" x14ac:dyDescent="0.3">
      <c r="A35" s="362" t="s">
        <v>35</v>
      </c>
      <c r="B35" s="60">
        <f>SUM(B36:B38)</f>
        <v>10000000</v>
      </c>
      <c r="C35" s="60">
        <f>SUM(C36:C38)</f>
        <v>10000000</v>
      </c>
      <c r="D35" s="60">
        <f>SUM(D36:D38)</f>
        <v>10071016</v>
      </c>
      <c r="E35" s="454">
        <f>D35/C35*100</f>
        <v>100.71015999999999</v>
      </c>
    </row>
    <row r="36" spans="1:5" s="49" customFormat="1" x14ac:dyDescent="0.3">
      <c r="A36" s="360" t="s">
        <v>36</v>
      </c>
      <c r="B36" s="60">
        <v>0</v>
      </c>
      <c r="C36" s="60">
        <v>0</v>
      </c>
      <c r="D36" s="60">
        <v>0</v>
      </c>
      <c r="E36" s="454"/>
    </row>
    <row r="37" spans="1:5" s="49" customFormat="1" x14ac:dyDescent="0.3">
      <c r="A37" s="360" t="s">
        <v>37</v>
      </c>
      <c r="B37" s="60">
        <v>200000</v>
      </c>
      <c r="C37" s="60">
        <v>200000</v>
      </c>
      <c r="D37" s="60">
        <v>225509</v>
      </c>
      <c r="E37" s="454">
        <f t="shared" ref="E37:E63" si="4">D37/C37*100</f>
        <v>112.75450000000001</v>
      </c>
    </row>
    <row r="38" spans="1:5" s="49" customFormat="1" x14ac:dyDescent="0.3">
      <c r="A38" s="458" t="s">
        <v>256</v>
      </c>
      <c r="B38" s="116">
        <v>9800000</v>
      </c>
      <c r="C38" s="60">
        <v>9800000</v>
      </c>
      <c r="D38" s="60">
        <v>9845507</v>
      </c>
      <c r="E38" s="454">
        <f t="shared" si="4"/>
        <v>100.46435714285715</v>
      </c>
    </row>
    <row r="39" spans="1:5" s="49" customFormat="1" ht="23.25" customHeight="1" x14ac:dyDescent="0.3">
      <c r="A39" s="362" t="s">
        <v>38</v>
      </c>
      <c r="B39" s="60">
        <f>B40+B42+B43</f>
        <v>9800000</v>
      </c>
      <c r="C39" s="60">
        <f>C40+C42+C43</f>
        <v>9800000</v>
      </c>
      <c r="D39" s="60">
        <f>D40+D42+D43</f>
        <v>18379168</v>
      </c>
      <c r="E39" s="454">
        <f t="shared" si="4"/>
        <v>187.54253061224492</v>
      </c>
    </row>
    <row r="40" spans="1:5" s="49" customFormat="1" ht="20.25" customHeight="1" x14ac:dyDescent="0.3">
      <c r="A40" s="362" t="s">
        <v>39</v>
      </c>
      <c r="B40" s="60">
        <f>SUM(B41)</f>
        <v>8000000</v>
      </c>
      <c r="C40" s="60">
        <f>SUM(C41)</f>
        <v>8000000</v>
      </c>
      <c r="D40" s="60">
        <f>SUM(D41)</f>
        <v>14449832</v>
      </c>
      <c r="E40" s="454">
        <f t="shared" si="4"/>
        <v>180.62290000000002</v>
      </c>
    </row>
    <row r="41" spans="1:5" s="49" customFormat="1" x14ac:dyDescent="0.3">
      <c r="A41" s="362" t="s">
        <v>40</v>
      </c>
      <c r="B41" s="60">
        <v>8000000</v>
      </c>
      <c r="C41" s="60">
        <v>8000000</v>
      </c>
      <c r="D41" s="60">
        <v>14449832</v>
      </c>
      <c r="E41" s="454">
        <f t="shared" si="4"/>
        <v>180.62290000000002</v>
      </c>
    </row>
    <row r="42" spans="1:5" s="49" customFormat="1" x14ac:dyDescent="0.3">
      <c r="A42" s="362" t="s">
        <v>41</v>
      </c>
      <c r="B42" s="60">
        <v>1500000</v>
      </c>
      <c r="C42" s="60">
        <v>1500000</v>
      </c>
      <c r="D42" s="60">
        <v>2629786</v>
      </c>
      <c r="E42" s="454">
        <f t="shared" si="4"/>
        <v>175.31906666666666</v>
      </c>
    </row>
    <row r="43" spans="1:5" s="49" customFormat="1" x14ac:dyDescent="0.3">
      <c r="A43" s="362" t="s">
        <v>42</v>
      </c>
      <c r="B43" s="60">
        <f>SUM(B44:B46)</f>
        <v>300000</v>
      </c>
      <c r="C43" s="60">
        <f>SUM(C44:C46)</f>
        <v>300000</v>
      </c>
      <c r="D43" s="60">
        <f>SUM(D44:D46)</f>
        <v>1299550</v>
      </c>
      <c r="E43" s="454">
        <f t="shared" si="4"/>
        <v>433.18333333333328</v>
      </c>
    </row>
    <row r="44" spans="1:5" s="49" customFormat="1" x14ac:dyDescent="0.3">
      <c r="A44" s="362" t="s">
        <v>43</v>
      </c>
      <c r="B44" s="60">
        <v>300000</v>
      </c>
      <c r="C44" s="60">
        <v>300000</v>
      </c>
      <c r="D44" s="60">
        <v>1299550</v>
      </c>
      <c r="E44" s="454">
        <f t="shared" si="4"/>
        <v>433.18333333333328</v>
      </c>
    </row>
    <row r="45" spans="1:5" s="49" customFormat="1" x14ac:dyDescent="0.3">
      <c r="A45" s="362" t="s">
        <v>44</v>
      </c>
      <c r="B45" s="60">
        <v>0</v>
      </c>
      <c r="C45" s="60"/>
      <c r="D45" s="60"/>
      <c r="E45" s="454"/>
    </row>
    <row r="46" spans="1:5" s="49" customFormat="1" x14ac:dyDescent="0.3">
      <c r="A46" s="362" t="s">
        <v>177</v>
      </c>
      <c r="B46" s="60">
        <v>0</v>
      </c>
      <c r="C46" s="60"/>
      <c r="D46" s="60"/>
      <c r="E46" s="454"/>
    </row>
    <row r="47" spans="1:5" s="49" customFormat="1" x14ac:dyDescent="0.3">
      <c r="A47" s="362" t="s">
        <v>257</v>
      </c>
      <c r="B47" s="60">
        <v>100000</v>
      </c>
      <c r="C47" s="60">
        <v>100000</v>
      </c>
      <c r="D47" s="60">
        <v>108478</v>
      </c>
      <c r="E47" s="454">
        <f t="shared" si="4"/>
        <v>108.47800000000001</v>
      </c>
    </row>
    <row r="48" spans="1:5" s="54" customFormat="1" ht="27" customHeight="1" x14ac:dyDescent="0.25">
      <c r="A48" s="459" t="s">
        <v>4</v>
      </c>
      <c r="B48" s="103">
        <f>B49+B50+B52+B53+B56+B57+B58+B59+B60</f>
        <v>4020000</v>
      </c>
      <c r="C48" s="103">
        <f t="shared" ref="C48" si="5">C49+C50+C52+C53+C56+C57+C58+C59+C60</f>
        <v>5370000</v>
      </c>
      <c r="D48" s="103">
        <f t="shared" ref="D48" si="6">D49+D50+D52+D53+D56+D57+D58+D59+D60</f>
        <v>6624473</v>
      </c>
      <c r="E48" s="438">
        <f t="shared" si="4"/>
        <v>123.3607635009311</v>
      </c>
    </row>
    <row r="49" spans="1:5" s="55" customFormat="1" x14ac:dyDescent="0.3">
      <c r="A49" s="360" t="s">
        <v>45</v>
      </c>
      <c r="B49" s="60"/>
      <c r="C49" s="117"/>
      <c r="D49" s="117"/>
      <c r="E49" s="454"/>
    </row>
    <row r="50" spans="1:5" s="57" customFormat="1" x14ac:dyDescent="0.3">
      <c r="A50" s="360" t="s">
        <v>46</v>
      </c>
      <c r="B50" s="61">
        <v>720000</v>
      </c>
      <c r="C50" s="61">
        <v>720000</v>
      </c>
      <c r="D50" s="61">
        <v>973625</v>
      </c>
      <c r="E50" s="454">
        <f t="shared" si="4"/>
        <v>135.22569444444446</v>
      </c>
    </row>
    <row r="51" spans="1:5" s="57" customFormat="1" x14ac:dyDescent="0.3">
      <c r="A51" s="360" t="s">
        <v>79</v>
      </c>
      <c r="B51" s="61">
        <v>720000</v>
      </c>
      <c r="C51" s="61">
        <v>720000</v>
      </c>
      <c r="D51" s="61">
        <v>884600</v>
      </c>
      <c r="E51" s="454">
        <f t="shared" si="4"/>
        <v>122.86111111111111</v>
      </c>
    </row>
    <row r="52" spans="1:5" s="57" customFormat="1" x14ac:dyDescent="0.3">
      <c r="A52" s="362" t="s">
        <v>47</v>
      </c>
      <c r="B52" s="61">
        <v>1200000</v>
      </c>
      <c r="C52" s="61">
        <v>1200000</v>
      </c>
      <c r="D52" s="61">
        <v>458292</v>
      </c>
      <c r="E52" s="454">
        <f t="shared" si="4"/>
        <v>38.191000000000003</v>
      </c>
    </row>
    <row r="53" spans="1:5" s="57" customFormat="1" x14ac:dyDescent="0.3">
      <c r="A53" s="362" t="s">
        <v>48</v>
      </c>
      <c r="B53" s="61">
        <v>100000</v>
      </c>
      <c r="C53" s="61">
        <v>100000</v>
      </c>
      <c r="D53" s="61">
        <v>550384</v>
      </c>
      <c r="E53" s="454">
        <f t="shared" si="4"/>
        <v>550.38400000000001</v>
      </c>
    </row>
    <row r="54" spans="1:5" s="57" customFormat="1" ht="24.75" customHeight="1" x14ac:dyDescent="0.3">
      <c r="A54" s="460" t="s">
        <v>49</v>
      </c>
      <c r="B54" s="61"/>
      <c r="C54" s="61"/>
      <c r="D54" s="61"/>
      <c r="E54" s="454"/>
    </row>
    <row r="55" spans="1:5" s="57" customFormat="1" x14ac:dyDescent="0.3">
      <c r="A55" s="460" t="s">
        <v>50</v>
      </c>
      <c r="B55" s="61"/>
      <c r="C55" s="61"/>
      <c r="D55" s="61"/>
      <c r="E55" s="454"/>
    </row>
    <row r="56" spans="1:5" s="57" customFormat="1" ht="24.75" customHeight="1" x14ac:dyDescent="0.3">
      <c r="A56" s="460" t="s">
        <v>51</v>
      </c>
      <c r="B56" s="61">
        <v>500000</v>
      </c>
      <c r="C56" s="61">
        <v>500000</v>
      </c>
      <c r="D56" s="61">
        <v>350418</v>
      </c>
      <c r="E56" s="454">
        <f t="shared" si="4"/>
        <v>70.083600000000004</v>
      </c>
    </row>
    <row r="57" spans="1:5" s="57" customFormat="1" ht="24" customHeight="1" x14ac:dyDescent="0.3">
      <c r="A57" s="360" t="s">
        <v>52</v>
      </c>
      <c r="B57" s="61">
        <v>1500000</v>
      </c>
      <c r="C57" s="61">
        <v>2850000</v>
      </c>
      <c r="D57" s="61">
        <v>2223091</v>
      </c>
      <c r="E57" s="454">
        <f t="shared" si="4"/>
        <v>78.003192982456142</v>
      </c>
    </row>
    <row r="58" spans="1:5" s="57" customFormat="1" ht="24" customHeight="1" x14ac:dyDescent="0.3">
      <c r="A58" s="360" t="s">
        <v>53</v>
      </c>
      <c r="B58" s="61"/>
      <c r="C58" s="61"/>
      <c r="D58" s="61"/>
      <c r="E58" s="454"/>
    </row>
    <row r="59" spans="1:5" s="57" customFormat="1" ht="24" customHeight="1" x14ac:dyDescent="0.3">
      <c r="A59" s="360" t="s">
        <v>54</v>
      </c>
      <c r="B59" s="61">
        <v>0</v>
      </c>
      <c r="C59" s="61">
        <v>0</v>
      </c>
      <c r="D59" s="61">
        <v>9814</v>
      </c>
      <c r="E59" s="454">
        <v>0</v>
      </c>
    </row>
    <row r="60" spans="1:5" s="57" customFormat="1" ht="24" customHeight="1" x14ac:dyDescent="0.3">
      <c r="A60" s="360" t="s">
        <v>178</v>
      </c>
      <c r="B60" s="61">
        <v>0</v>
      </c>
      <c r="C60" s="61">
        <v>0</v>
      </c>
      <c r="D60" s="61">
        <f>153000+1905849</f>
        <v>2058849</v>
      </c>
      <c r="E60" s="454"/>
    </row>
    <row r="61" spans="1:5" s="54" customFormat="1" ht="24.75" customHeight="1" x14ac:dyDescent="0.25">
      <c r="A61" s="459" t="s">
        <v>5</v>
      </c>
      <c r="B61" s="103">
        <f>SUM(B62:B66)</f>
        <v>0</v>
      </c>
      <c r="C61" s="103">
        <f>SUM(C62:C66)</f>
        <v>5000000</v>
      </c>
      <c r="D61" s="103">
        <f>SUM(D62:D66)</f>
        <v>5165748</v>
      </c>
      <c r="E61" s="438">
        <f t="shared" si="4"/>
        <v>103.31496</v>
      </c>
    </row>
    <row r="62" spans="1:5" s="54" customFormat="1" ht="18.75" customHeight="1" x14ac:dyDescent="0.3">
      <c r="A62" s="362" t="s">
        <v>55</v>
      </c>
      <c r="B62" s="60"/>
      <c r="C62" s="113"/>
      <c r="D62" s="113"/>
      <c r="E62" s="454"/>
    </row>
    <row r="63" spans="1:5" s="57" customFormat="1" ht="18.75" customHeight="1" x14ac:dyDescent="0.3">
      <c r="A63" s="362" t="s">
        <v>867</v>
      </c>
      <c r="B63" s="61">
        <v>0</v>
      </c>
      <c r="C63" s="61">
        <v>5000000</v>
      </c>
      <c r="D63" s="61">
        <v>5150000</v>
      </c>
      <c r="E63" s="454">
        <f t="shared" si="4"/>
        <v>103</v>
      </c>
    </row>
    <row r="64" spans="1:5" s="57" customFormat="1" ht="18.75" customHeight="1" x14ac:dyDescent="0.3">
      <c r="A64" s="362" t="s">
        <v>868</v>
      </c>
      <c r="B64" s="61">
        <v>0</v>
      </c>
      <c r="C64" s="61">
        <v>0</v>
      </c>
      <c r="D64" s="61">
        <v>15748</v>
      </c>
      <c r="E64" s="454">
        <v>0</v>
      </c>
    </row>
    <row r="65" spans="1:6" s="54" customFormat="1" ht="18.75" customHeight="1" x14ac:dyDescent="0.3">
      <c r="A65" s="362" t="s">
        <v>56</v>
      </c>
      <c r="B65" s="60"/>
      <c r="C65" s="113"/>
      <c r="D65" s="113"/>
      <c r="E65" s="454"/>
    </row>
    <row r="66" spans="1:6" s="54" customFormat="1" ht="18.75" customHeight="1" x14ac:dyDescent="0.3">
      <c r="A66" s="362" t="s">
        <v>57</v>
      </c>
      <c r="B66" s="60"/>
      <c r="C66" s="113"/>
      <c r="D66" s="113"/>
      <c r="E66" s="454"/>
    </row>
    <row r="67" spans="1:6" s="54" customFormat="1" ht="40.5" customHeight="1" x14ac:dyDescent="0.25">
      <c r="A67" s="459" t="s">
        <v>6</v>
      </c>
      <c r="B67" s="103">
        <f>SUM(B68:B70)</f>
        <v>0</v>
      </c>
      <c r="C67" s="103">
        <v>0</v>
      </c>
      <c r="D67" s="103">
        <f>D70</f>
        <v>0</v>
      </c>
      <c r="E67" s="438">
        <v>0</v>
      </c>
    </row>
    <row r="68" spans="1:6" s="54" customFormat="1" ht="31.2" x14ac:dyDescent="0.3">
      <c r="A68" s="362" t="s">
        <v>58</v>
      </c>
      <c r="B68" s="60"/>
      <c r="C68" s="113"/>
      <c r="D68" s="113"/>
      <c r="E68" s="454"/>
    </row>
    <row r="69" spans="1:6" s="57" customFormat="1" ht="31.2" x14ac:dyDescent="0.3">
      <c r="A69" s="362" t="s">
        <v>869</v>
      </c>
      <c r="B69" s="60"/>
      <c r="C69" s="56"/>
      <c r="D69" s="56"/>
      <c r="E69" s="454"/>
    </row>
    <row r="70" spans="1:6" s="57" customFormat="1" x14ac:dyDescent="0.3">
      <c r="A70" s="362" t="s">
        <v>59</v>
      </c>
      <c r="B70" s="60"/>
      <c r="C70" s="56"/>
      <c r="D70" s="56"/>
      <c r="E70" s="454"/>
    </row>
    <row r="71" spans="1:6" s="49" customFormat="1" ht="54.75" customHeight="1" x14ac:dyDescent="0.3">
      <c r="A71" s="518" t="s">
        <v>176</v>
      </c>
      <c r="B71" s="356" t="str">
        <f>B4</f>
        <v>2019. évi eredeti előirányzat</v>
      </c>
      <c r="C71" s="356" t="str">
        <f t="shared" ref="C71:D71" si="7">C4</f>
        <v>2019. évi módosított előirányzat IV.</v>
      </c>
      <c r="D71" s="356" t="str">
        <f t="shared" si="7"/>
        <v>2019. évi teljesítés</v>
      </c>
      <c r="E71" s="357" t="s">
        <v>398</v>
      </c>
    </row>
    <row r="72" spans="1:6" s="54" customFormat="1" x14ac:dyDescent="0.25">
      <c r="A72" s="461" t="s">
        <v>7</v>
      </c>
      <c r="B72" s="103">
        <f>SUM(B73:B75)</f>
        <v>0</v>
      </c>
      <c r="C72" s="103">
        <v>0</v>
      </c>
      <c r="D72" s="103">
        <v>0</v>
      </c>
      <c r="E72" s="438">
        <v>0</v>
      </c>
    </row>
    <row r="73" spans="1:6" s="57" customFormat="1" ht="46.8" x14ac:dyDescent="0.25">
      <c r="A73" s="462" t="s">
        <v>60</v>
      </c>
      <c r="B73" s="103"/>
      <c r="C73" s="113"/>
      <c r="D73" s="113"/>
      <c r="E73" s="113"/>
    </row>
    <row r="74" spans="1:6" s="57" customFormat="1" ht="31.2" x14ac:dyDescent="0.25">
      <c r="A74" s="462" t="s">
        <v>61</v>
      </c>
      <c r="B74" s="103"/>
      <c r="C74" s="113"/>
      <c r="D74" s="113"/>
      <c r="E74" s="113"/>
    </row>
    <row r="75" spans="1:6" s="57" customFormat="1" ht="31.5" customHeight="1" x14ac:dyDescent="0.25">
      <c r="A75" s="462" t="s">
        <v>62</v>
      </c>
      <c r="B75" s="103"/>
      <c r="C75" s="113"/>
      <c r="D75" s="113"/>
      <c r="E75" s="113"/>
    </row>
    <row r="76" spans="1:6" s="54" customFormat="1" ht="30.75" customHeight="1" x14ac:dyDescent="0.25">
      <c r="A76" s="459" t="s">
        <v>8</v>
      </c>
      <c r="B76" s="103">
        <f>B72+B67+B61+B48+B34+B24+B5</f>
        <v>66310703</v>
      </c>
      <c r="C76" s="103">
        <f>C72+C67+C61+C48+C34+C24+C5</f>
        <v>180022802</v>
      </c>
      <c r="D76" s="103">
        <f>D72+D67+D61+D48+D34+D24+D5</f>
        <v>182690404</v>
      </c>
      <c r="E76" s="438">
        <f t="shared" ref="E76:E81" si="8">D76/C76*100</f>
        <v>101.48181339828272</v>
      </c>
      <c r="F76" s="58"/>
    </row>
    <row r="77" spans="1:6" s="54" customFormat="1" ht="33" customHeight="1" x14ac:dyDescent="0.25">
      <c r="A77" s="461" t="s">
        <v>9</v>
      </c>
      <c r="B77" s="103"/>
      <c r="C77" s="113"/>
      <c r="D77" s="113"/>
      <c r="E77" s="438"/>
      <c r="F77" s="58"/>
    </row>
    <row r="78" spans="1:6" s="54" customFormat="1" ht="46.5" customHeight="1" x14ac:dyDescent="0.25">
      <c r="A78" s="461" t="s">
        <v>63</v>
      </c>
      <c r="B78" s="103">
        <f>SUM(B79:B80)</f>
        <v>29000000</v>
      </c>
      <c r="C78" s="103">
        <f>SUM(C79:C80)</f>
        <v>31570618</v>
      </c>
      <c r="D78" s="103">
        <f>SUM(D79:D80)</f>
        <v>31570618</v>
      </c>
      <c r="E78" s="438">
        <f t="shared" si="8"/>
        <v>100</v>
      </c>
    </row>
    <row r="79" spans="1:6" s="57" customFormat="1" ht="60.75" customHeight="1" x14ac:dyDescent="0.25">
      <c r="A79" s="117" t="s">
        <v>244</v>
      </c>
      <c r="B79" s="61">
        <v>22884486</v>
      </c>
      <c r="C79" s="61">
        <v>25455104</v>
      </c>
      <c r="D79" s="61">
        <v>25455104</v>
      </c>
      <c r="E79" s="454">
        <f t="shared" si="8"/>
        <v>100</v>
      </c>
    </row>
    <row r="80" spans="1:6" s="57" customFormat="1" ht="31.2" x14ac:dyDescent="0.25">
      <c r="A80" s="117" t="s">
        <v>64</v>
      </c>
      <c r="B80" s="61">
        <v>6115514</v>
      </c>
      <c r="C80" s="61">
        <v>6115514</v>
      </c>
      <c r="D80" s="61">
        <v>6115514</v>
      </c>
      <c r="E80" s="454">
        <f t="shared" si="8"/>
        <v>100</v>
      </c>
    </row>
    <row r="81" spans="1:6" s="54" customFormat="1" ht="31.2" x14ac:dyDescent="0.25">
      <c r="A81" s="461" t="s">
        <v>65</v>
      </c>
      <c r="B81" s="103">
        <f>B82+B83+B84+B85</f>
        <v>1040942</v>
      </c>
      <c r="C81" s="103">
        <f>C82+C83+C84+C85</f>
        <v>2055527</v>
      </c>
      <c r="D81" s="103">
        <f>D82+D83+D84+D85</f>
        <v>1815378</v>
      </c>
      <c r="E81" s="438">
        <f t="shared" si="8"/>
        <v>88.316913375499325</v>
      </c>
      <c r="F81" s="58"/>
    </row>
    <row r="82" spans="1:6" s="57" customFormat="1" x14ac:dyDescent="0.25">
      <c r="A82" s="463" t="s">
        <v>222</v>
      </c>
      <c r="B82" s="61"/>
      <c r="C82" s="350"/>
      <c r="D82" s="350"/>
      <c r="E82" s="56"/>
    </row>
    <row r="83" spans="1:6" s="57" customFormat="1" x14ac:dyDescent="0.25">
      <c r="A83" s="463" t="s">
        <v>223</v>
      </c>
      <c r="B83" s="61"/>
      <c r="C83" s="56"/>
      <c r="D83" s="56"/>
      <c r="E83" s="56"/>
    </row>
    <row r="84" spans="1:6" s="57" customFormat="1" x14ac:dyDescent="0.25">
      <c r="A84" s="463" t="s">
        <v>224</v>
      </c>
      <c r="B84" s="61">
        <v>0</v>
      </c>
      <c r="C84" s="61">
        <v>0</v>
      </c>
      <c r="D84" s="61">
        <v>0</v>
      </c>
      <c r="E84" s="454"/>
      <c r="F84" s="59"/>
    </row>
    <row r="85" spans="1:6" s="57" customFormat="1" x14ac:dyDescent="0.25">
      <c r="A85" s="463" t="s">
        <v>225</v>
      </c>
      <c r="B85" s="61">
        <v>1040942</v>
      </c>
      <c r="C85" s="61">
        <v>2055527</v>
      </c>
      <c r="D85" s="61">
        <v>1815378</v>
      </c>
      <c r="E85" s="454">
        <f t="shared" ref="E85:E89" si="9">D85/C85*100</f>
        <v>88.316913375499325</v>
      </c>
    </row>
    <row r="86" spans="1:6" s="54" customFormat="1" x14ac:dyDescent="0.25">
      <c r="A86" s="459" t="s">
        <v>66</v>
      </c>
      <c r="B86" s="103">
        <f>B81+B78</f>
        <v>30040942</v>
      </c>
      <c r="C86" s="103">
        <f>C81+C78</f>
        <v>33626145</v>
      </c>
      <c r="D86" s="103">
        <f>D81+D78</f>
        <v>33385996</v>
      </c>
      <c r="E86" s="438">
        <f t="shared" si="9"/>
        <v>99.285826549549455</v>
      </c>
    </row>
    <row r="87" spans="1:6" s="54" customFormat="1" ht="18.75" customHeight="1" x14ac:dyDescent="0.25">
      <c r="A87" s="459" t="s">
        <v>67</v>
      </c>
      <c r="B87" s="103">
        <f>B76+B86</f>
        <v>96351645</v>
      </c>
      <c r="C87" s="103">
        <f>C76+C86</f>
        <v>213648947</v>
      </c>
      <c r="D87" s="103">
        <f>D76+D86</f>
        <v>216076400</v>
      </c>
      <c r="E87" s="438">
        <f t="shared" si="9"/>
        <v>101.13618767332375</v>
      </c>
    </row>
    <row r="88" spans="1:6" x14ac:dyDescent="0.3">
      <c r="A88" s="4" t="s">
        <v>183</v>
      </c>
      <c r="B88" s="60">
        <v>8</v>
      </c>
      <c r="C88" s="60">
        <v>8</v>
      </c>
      <c r="D88" s="60">
        <v>8</v>
      </c>
      <c r="E88" s="454">
        <f t="shared" si="9"/>
        <v>100</v>
      </c>
    </row>
    <row r="89" spans="1:6" x14ac:dyDescent="0.3">
      <c r="A89" s="4" t="s">
        <v>68</v>
      </c>
      <c r="B89" s="60">
        <v>3</v>
      </c>
      <c r="C89" s="60">
        <v>3</v>
      </c>
      <c r="D89" s="60">
        <v>3</v>
      </c>
      <c r="E89" s="454">
        <f t="shared" si="9"/>
        <v>100</v>
      </c>
    </row>
  </sheetData>
  <sheetProtection selectLockedCells="1" selectUnlockedCells="1"/>
  <mergeCells count="1">
    <mergeCell ref="A3:E3"/>
  </mergeCells>
  <phoneticPr fontId="20" type="noConversion"/>
  <printOptions horizontalCentered="1" gridLines="1"/>
  <pageMargins left="0.62992125984251968" right="0.43307086614173229" top="1.1811023622047245" bottom="0.23622047244094491" header="0.27559055118110237" footer="0.51181102362204722"/>
  <pageSetup paperSize="9" scale="74" firstPageNumber="0" fitToHeight="0" orientation="portrait" r:id="rId1"/>
  <headerFooter alignWithMargins="0">
    <oddHeader>&amp;L&amp;"Times New Roman,Normál"&amp;12Pécsely Község Önkormányzata
&amp;C&amp;"Times New Roman,Normál"&amp;12
5. melléklet
az önkormányzat 2019. évi költségvetési gazdálkodási beszámolójáról szóló
9/2020. (VII. 07.) önkormányzati rendeletéhez</oddHeader>
  </headerFooter>
  <rowBreaks count="2" manualBreakCount="2">
    <brk id="32" max="4" man="1"/>
    <brk id="70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5"/>
  </sheetPr>
  <dimension ref="A1:G44"/>
  <sheetViews>
    <sheetView view="pageLayout" zoomScaleNormal="75" zoomScaleSheetLayoutView="80" workbookViewId="0">
      <selection sqref="A1:E2"/>
    </sheetView>
  </sheetViews>
  <sheetFormatPr defaultColWidth="9.109375" defaultRowHeight="15.6" x14ac:dyDescent="0.3"/>
  <cols>
    <col min="1" max="1" width="50" style="37" customWidth="1"/>
    <col min="2" max="2" width="16.33203125" style="37" customWidth="1"/>
    <col min="3" max="3" width="17" style="37" customWidth="1"/>
    <col min="4" max="4" width="15.33203125" style="37" customWidth="1"/>
    <col min="5" max="5" width="8.5546875" style="37" customWidth="1"/>
    <col min="6" max="6" width="11.6640625" style="37" customWidth="1"/>
    <col min="7" max="7" width="10.109375" style="37" bestFit="1" customWidth="1"/>
    <col min="8" max="8" width="10.6640625" style="37" customWidth="1"/>
    <col min="9" max="16384" width="9.109375" style="37"/>
  </cols>
  <sheetData>
    <row r="1" spans="1:7" ht="29.25" customHeight="1" x14ac:dyDescent="0.3">
      <c r="A1" s="536" t="s">
        <v>835</v>
      </c>
      <c r="B1" s="536"/>
      <c r="C1" s="536"/>
      <c r="D1" s="536"/>
      <c r="E1" s="536"/>
    </row>
    <row r="2" spans="1:7" x14ac:dyDescent="0.3">
      <c r="A2" s="536"/>
      <c r="B2" s="536"/>
      <c r="C2" s="536"/>
      <c r="D2" s="536"/>
      <c r="E2" s="536"/>
    </row>
    <row r="4" spans="1:7" ht="51.75" customHeight="1" x14ac:dyDescent="0.3">
      <c r="A4" s="422" t="s">
        <v>176</v>
      </c>
      <c r="B4" s="450" t="str">
        <f>'4.sz.tábla'!B6</f>
        <v>2019. évi eredeti előirányzat</v>
      </c>
      <c r="C4" s="450" t="str">
        <f>'4.sz.tábla'!C6</f>
        <v>2019. évi módosított előirányzat IV.</v>
      </c>
      <c r="D4" s="450" t="str">
        <f>'4.sz.tábla'!D6</f>
        <v>2019. évi teljesítés</v>
      </c>
      <c r="E4" s="422" t="s">
        <v>258</v>
      </c>
    </row>
    <row r="5" spans="1:7" x14ac:dyDescent="0.3">
      <c r="A5" s="431" t="s">
        <v>197</v>
      </c>
      <c r="B5" s="38"/>
      <c r="C5" s="38"/>
      <c r="D5" s="38"/>
      <c r="E5" s="38"/>
    </row>
    <row r="6" spans="1:7" x14ac:dyDescent="0.3">
      <c r="A6" s="432" t="s">
        <v>870</v>
      </c>
      <c r="B6" s="39">
        <f>SUM(B7:B8)</f>
        <v>24675535</v>
      </c>
      <c r="C6" s="39">
        <f t="shared" ref="C6:D6" si="0">SUM(C7:C8)</f>
        <v>25490086</v>
      </c>
      <c r="D6" s="39">
        <f t="shared" si="0"/>
        <v>21379067</v>
      </c>
      <c r="E6" s="366">
        <f>D6/C6*100</f>
        <v>83.872086582995436</v>
      </c>
      <c r="G6" s="40"/>
    </row>
    <row r="7" spans="1:7" x14ac:dyDescent="0.3">
      <c r="A7" s="434" t="s">
        <v>871</v>
      </c>
      <c r="B7" s="38">
        <v>21565535</v>
      </c>
      <c r="C7" s="38">
        <v>22380086</v>
      </c>
      <c r="D7" s="38">
        <v>19294567</v>
      </c>
      <c r="E7" s="435">
        <f t="shared" ref="E7:E11" si="1">D7/C7*100</f>
        <v>86.21310481112539</v>
      </c>
      <c r="G7" s="40"/>
    </row>
    <row r="8" spans="1:7" x14ac:dyDescent="0.3">
      <c r="A8" s="434" t="s">
        <v>872</v>
      </c>
      <c r="B8" s="38">
        <v>3110000</v>
      </c>
      <c r="C8" s="38">
        <v>3110000</v>
      </c>
      <c r="D8" s="38">
        <v>2084500</v>
      </c>
      <c r="E8" s="435">
        <f t="shared" si="1"/>
        <v>67.025723472668801</v>
      </c>
      <c r="G8" s="40"/>
    </row>
    <row r="9" spans="1:7" x14ac:dyDescent="0.3">
      <c r="A9" s="432" t="s">
        <v>198</v>
      </c>
      <c r="B9" s="39">
        <f>SUM(B10:B11)</f>
        <v>4303092</v>
      </c>
      <c r="C9" s="39">
        <f t="shared" ref="C9:D9" si="2">SUM(C10:C11)</f>
        <v>4419660</v>
      </c>
      <c r="D9" s="39">
        <f t="shared" si="2"/>
        <v>3469885</v>
      </c>
      <c r="E9" s="366">
        <f t="shared" si="1"/>
        <v>78.510224768421097</v>
      </c>
    </row>
    <row r="10" spans="1:7" x14ac:dyDescent="0.3">
      <c r="A10" s="434" t="s">
        <v>873</v>
      </c>
      <c r="B10" s="38">
        <v>3896437</v>
      </c>
      <c r="C10" s="38">
        <v>4013005</v>
      </c>
      <c r="D10" s="38">
        <v>3392035</v>
      </c>
      <c r="E10" s="435">
        <f t="shared" si="1"/>
        <v>84.526059648567596</v>
      </c>
    </row>
    <row r="11" spans="1:7" x14ac:dyDescent="0.3">
      <c r="A11" s="434" t="s">
        <v>874</v>
      </c>
      <c r="B11" s="38">
        <v>406655</v>
      </c>
      <c r="C11" s="38">
        <v>406655</v>
      </c>
      <c r="D11" s="38">
        <v>77850</v>
      </c>
      <c r="E11" s="435">
        <f t="shared" si="1"/>
        <v>19.143991835831358</v>
      </c>
    </row>
    <row r="12" spans="1:7" x14ac:dyDescent="0.3">
      <c r="A12" s="432" t="s">
        <v>199</v>
      </c>
      <c r="B12" s="39">
        <f>SUM(B13:B33)</f>
        <v>34998570</v>
      </c>
      <c r="C12" s="39">
        <f t="shared" ref="C12" si="3">SUM(C13:C33)</f>
        <v>36984840</v>
      </c>
      <c r="D12" s="39">
        <f t="shared" ref="D12" si="4">SUM(D13:D33)</f>
        <v>28881171</v>
      </c>
      <c r="E12" s="366">
        <f t="shared" ref="E12:E44" si="5">D12/C12*100</f>
        <v>78.089214391626399</v>
      </c>
    </row>
    <row r="13" spans="1:7" x14ac:dyDescent="0.3">
      <c r="A13" s="434" t="s">
        <v>204</v>
      </c>
      <c r="B13" s="38">
        <v>90000</v>
      </c>
      <c r="C13" s="38">
        <v>90000</v>
      </c>
      <c r="D13" s="38">
        <v>45609</v>
      </c>
      <c r="E13" s="435">
        <f t="shared" si="5"/>
        <v>50.676666666666669</v>
      </c>
    </row>
    <row r="14" spans="1:7" s="43" customFormat="1" x14ac:dyDescent="0.3">
      <c r="A14" s="436" t="s">
        <v>205</v>
      </c>
      <c r="B14" s="42">
        <v>2600000</v>
      </c>
      <c r="C14" s="42">
        <v>3059000</v>
      </c>
      <c r="D14" s="42">
        <v>3327657</v>
      </c>
      <c r="E14" s="435">
        <f t="shared" si="5"/>
        <v>108.78251062438706</v>
      </c>
      <c r="F14" s="37"/>
    </row>
    <row r="15" spans="1:7" s="43" customFormat="1" x14ac:dyDescent="0.3">
      <c r="A15" s="436" t="s">
        <v>265</v>
      </c>
      <c r="B15" s="42">
        <v>310685</v>
      </c>
      <c r="C15" s="42">
        <v>310685</v>
      </c>
      <c r="D15" s="42">
        <v>0</v>
      </c>
      <c r="E15" s="435">
        <f t="shared" si="5"/>
        <v>0</v>
      </c>
      <c r="F15" s="37"/>
    </row>
    <row r="16" spans="1:7" x14ac:dyDescent="0.3">
      <c r="A16" s="434" t="s">
        <v>206</v>
      </c>
      <c r="B16" s="38">
        <v>0</v>
      </c>
      <c r="C16" s="38">
        <v>0</v>
      </c>
      <c r="D16" s="38">
        <v>0</v>
      </c>
      <c r="E16" s="435">
        <v>0</v>
      </c>
    </row>
    <row r="17" spans="1:7" ht="15.75" customHeight="1" x14ac:dyDescent="0.3">
      <c r="A17" s="434" t="s">
        <v>207</v>
      </c>
      <c r="B17" s="38">
        <v>850000</v>
      </c>
      <c r="C17" s="38">
        <v>850000</v>
      </c>
      <c r="D17" s="38">
        <v>768219</v>
      </c>
      <c r="E17" s="435">
        <f t="shared" si="5"/>
        <v>90.378705882352932</v>
      </c>
      <c r="G17" s="40"/>
    </row>
    <row r="18" spans="1:7" x14ac:dyDescent="0.3">
      <c r="A18" s="434" t="s">
        <v>208</v>
      </c>
      <c r="B18" s="38">
        <v>400000</v>
      </c>
      <c r="C18" s="38">
        <v>400000</v>
      </c>
      <c r="D18" s="38">
        <v>275706</v>
      </c>
      <c r="E18" s="435">
        <f t="shared" si="5"/>
        <v>68.926500000000004</v>
      </c>
    </row>
    <row r="19" spans="1:7" x14ac:dyDescent="0.3">
      <c r="A19" s="434" t="s">
        <v>209</v>
      </c>
      <c r="B19" s="38">
        <v>5500000</v>
      </c>
      <c r="C19" s="38">
        <v>5500000</v>
      </c>
      <c r="D19" s="38">
        <v>4582096</v>
      </c>
      <c r="E19" s="435">
        <f t="shared" si="5"/>
        <v>83.310836363636369</v>
      </c>
    </row>
    <row r="20" spans="1:7" x14ac:dyDescent="0.3">
      <c r="A20" s="434" t="s">
        <v>210</v>
      </c>
      <c r="B20" s="38">
        <v>1600000</v>
      </c>
      <c r="C20" s="38">
        <v>1200000</v>
      </c>
      <c r="D20" s="38">
        <v>1103942</v>
      </c>
      <c r="E20" s="435">
        <f t="shared" si="5"/>
        <v>91.995166666666663</v>
      </c>
    </row>
    <row r="21" spans="1:7" x14ac:dyDescent="0.3">
      <c r="A21" s="434" t="s">
        <v>213</v>
      </c>
      <c r="B21" s="38">
        <v>0</v>
      </c>
      <c r="C21" s="38">
        <v>0</v>
      </c>
      <c r="D21" s="38">
        <v>0</v>
      </c>
      <c r="E21" s="435">
        <v>0</v>
      </c>
    </row>
    <row r="22" spans="1:7" x14ac:dyDescent="0.3">
      <c r="A22" s="434" t="s">
        <v>211</v>
      </c>
      <c r="B22" s="38">
        <v>1000000</v>
      </c>
      <c r="C22" s="38">
        <v>1000000</v>
      </c>
      <c r="D22" s="38">
        <v>910832</v>
      </c>
      <c r="E22" s="435">
        <f t="shared" si="5"/>
        <v>91.083199999999991</v>
      </c>
    </row>
    <row r="23" spans="1:7" x14ac:dyDescent="0.3">
      <c r="A23" s="434" t="s">
        <v>212</v>
      </c>
      <c r="B23" s="38">
        <v>1000000</v>
      </c>
      <c r="C23" s="38">
        <v>1200000</v>
      </c>
      <c r="D23" s="38">
        <v>629637</v>
      </c>
      <c r="E23" s="435">
        <f t="shared" si="5"/>
        <v>52.469750000000005</v>
      </c>
    </row>
    <row r="24" spans="1:7" s="43" customFormat="1" ht="16.5" customHeight="1" x14ac:dyDescent="0.3">
      <c r="A24" s="436" t="s">
        <v>214</v>
      </c>
      <c r="B24" s="42">
        <v>2500000</v>
      </c>
      <c r="C24" s="38">
        <v>2700000</v>
      </c>
      <c r="D24" s="38">
        <v>2314019</v>
      </c>
      <c r="E24" s="435">
        <f t="shared" si="5"/>
        <v>85.704407407407416</v>
      </c>
      <c r="F24" s="37"/>
    </row>
    <row r="25" spans="1:7" s="43" customFormat="1" x14ac:dyDescent="0.3">
      <c r="A25" s="436" t="s">
        <v>215</v>
      </c>
      <c r="B25" s="42">
        <v>5500000</v>
      </c>
      <c r="C25" s="42">
        <v>5542000</v>
      </c>
      <c r="D25" s="42">
        <v>6280698</v>
      </c>
      <c r="E25" s="435">
        <f t="shared" si="5"/>
        <v>113.3290869722122</v>
      </c>
      <c r="F25" s="37"/>
    </row>
    <row r="26" spans="1:7" s="43" customFormat="1" x14ac:dyDescent="0.3">
      <c r="A26" s="436" t="s">
        <v>266</v>
      </c>
      <c r="B26" s="42">
        <v>4499213</v>
      </c>
      <c r="C26" s="42">
        <v>4499213</v>
      </c>
      <c r="D26" s="42">
        <v>747480</v>
      </c>
      <c r="E26" s="435">
        <f t="shared" si="5"/>
        <v>16.613572195848477</v>
      </c>
      <c r="F26" s="37"/>
    </row>
    <row r="27" spans="1:7" x14ac:dyDescent="0.3">
      <c r="A27" s="434" t="s">
        <v>216</v>
      </c>
      <c r="B27" s="38">
        <v>300000</v>
      </c>
      <c r="C27" s="38">
        <v>300000</v>
      </c>
      <c r="D27" s="38">
        <v>39270</v>
      </c>
      <c r="E27" s="435">
        <f t="shared" si="5"/>
        <v>13.089999999999998</v>
      </c>
    </row>
    <row r="28" spans="1:7" x14ac:dyDescent="0.3">
      <c r="A28" s="434" t="s">
        <v>217</v>
      </c>
      <c r="B28" s="38">
        <v>100000</v>
      </c>
      <c r="C28" s="38">
        <v>100000</v>
      </c>
      <c r="D28" s="38">
        <v>50000</v>
      </c>
      <c r="E28" s="435">
        <f t="shared" si="5"/>
        <v>50</v>
      </c>
    </row>
    <row r="29" spans="1:7" s="43" customFormat="1" x14ac:dyDescent="0.3">
      <c r="A29" s="436" t="s">
        <v>875</v>
      </c>
      <c r="B29" s="42">
        <v>5000000</v>
      </c>
      <c r="C29" s="42">
        <v>5135270</v>
      </c>
      <c r="D29" s="42">
        <f>4201586-D30</f>
        <v>4159066</v>
      </c>
      <c r="E29" s="435">
        <f t="shared" si="5"/>
        <v>80.990210836041726</v>
      </c>
      <c r="F29" s="37"/>
    </row>
    <row r="30" spans="1:7" s="43" customFormat="1" x14ac:dyDescent="0.3">
      <c r="A30" s="436" t="s">
        <v>267</v>
      </c>
      <c r="B30" s="42">
        <v>1298672</v>
      </c>
      <c r="C30" s="42">
        <v>1298672</v>
      </c>
      <c r="D30" s="42">
        <v>42520</v>
      </c>
      <c r="E30" s="435">
        <f t="shared" si="5"/>
        <v>3.2741138640087724</v>
      </c>
      <c r="F30" s="37"/>
    </row>
    <row r="31" spans="1:7" x14ac:dyDescent="0.3">
      <c r="A31" s="434" t="s">
        <v>218</v>
      </c>
      <c r="B31" s="38">
        <v>1500000</v>
      </c>
      <c r="C31" s="38">
        <v>2850000</v>
      </c>
      <c r="D31" s="38">
        <v>2751000</v>
      </c>
      <c r="E31" s="435">
        <f t="shared" si="5"/>
        <v>96.526315789473685</v>
      </c>
    </row>
    <row r="32" spans="1:7" x14ac:dyDescent="0.3">
      <c r="A32" s="434" t="s">
        <v>226</v>
      </c>
      <c r="B32" s="38">
        <v>0</v>
      </c>
      <c r="C32" s="38">
        <v>0</v>
      </c>
      <c r="D32" s="38">
        <v>0</v>
      </c>
      <c r="E32" s="435">
        <v>0</v>
      </c>
    </row>
    <row r="33" spans="1:7" x14ac:dyDescent="0.3">
      <c r="A33" s="434" t="s">
        <v>219</v>
      </c>
      <c r="B33" s="38">
        <v>950000</v>
      </c>
      <c r="C33" s="38">
        <v>950000</v>
      </c>
      <c r="D33" s="38">
        <v>853420</v>
      </c>
      <c r="E33" s="435">
        <f t="shared" si="5"/>
        <v>89.833684210526314</v>
      </c>
    </row>
    <row r="34" spans="1:7" x14ac:dyDescent="0.3">
      <c r="A34" s="434"/>
      <c r="B34" s="38"/>
      <c r="C34" s="38"/>
      <c r="D34" s="38"/>
      <c r="E34" s="435"/>
    </row>
    <row r="35" spans="1:7" x14ac:dyDescent="0.3">
      <c r="A35" s="432" t="s">
        <v>880</v>
      </c>
      <c r="B35" s="39">
        <f>SUM(B36:B38)</f>
        <v>14443117</v>
      </c>
      <c r="C35" s="39">
        <f t="shared" ref="C35:D35" si="6">SUM(C36:C38)</f>
        <v>13145321</v>
      </c>
      <c r="D35" s="39">
        <f t="shared" si="6"/>
        <v>12720642</v>
      </c>
      <c r="E35" s="366">
        <f t="shared" si="5"/>
        <v>96.769352380211942</v>
      </c>
    </row>
    <row r="36" spans="1:7" ht="31.2" x14ac:dyDescent="0.3">
      <c r="A36" s="437" t="s">
        <v>200</v>
      </c>
      <c r="B36" s="38">
        <f>'7. sz. tábla'!B5</f>
        <v>14343117</v>
      </c>
      <c r="C36" s="38">
        <f>'7. sz. tábla'!C5</f>
        <v>13015321</v>
      </c>
      <c r="D36" s="38">
        <f>'7. sz. tábla'!D5</f>
        <v>12590642</v>
      </c>
      <c r="E36" s="435">
        <f t="shared" si="5"/>
        <v>96.737083933619459</v>
      </c>
      <c r="G36" s="40"/>
    </row>
    <row r="37" spans="1:7" ht="31.2" x14ac:dyDescent="0.3">
      <c r="A37" s="437" t="s">
        <v>196</v>
      </c>
      <c r="B37" s="38">
        <f>'7. sz. tábla'!B10</f>
        <v>100000</v>
      </c>
      <c r="C37" s="38">
        <f>'7. sz. tábla'!C10</f>
        <v>130000</v>
      </c>
      <c r="D37" s="38">
        <f>'7. sz. tábla'!D10</f>
        <v>130000</v>
      </c>
      <c r="E37" s="435">
        <f t="shared" si="5"/>
        <v>100</v>
      </c>
    </row>
    <row r="38" spans="1:7" ht="31.2" x14ac:dyDescent="0.3">
      <c r="A38" s="437" t="s">
        <v>201</v>
      </c>
      <c r="B38" s="38">
        <v>0</v>
      </c>
      <c r="C38" s="38">
        <v>0</v>
      </c>
      <c r="D38" s="38">
        <v>0</v>
      </c>
      <c r="E38" s="435">
        <v>0</v>
      </c>
    </row>
    <row r="39" spans="1:7" ht="14.25" customHeight="1" x14ac:dyDescent="0.3">
      <c r="A39" s="79"/>
      <c r="B39" s="79"/>
      <c r="C39" s="79"/>
      <c r="D39" s="79"/>
      <c r="E39" s="435"/>
    </row>
    <row r="40" spans="1:7" x14ac:dyDescent="0.3">
      <c r="A40" s="431" t="s">
        <v>202</v>
      </c>
      <c r="B40" s="39">
        <f>SUM(B41:B42)</f>
        <v>3454000</v>
      </c>
      <c r="C40" s="39">
        <f t="shared" ref="C40:D40" si="7">SUM(C41:C42)</f>
        <v>3454000</v>
      </c>
      <c r="D40" s="39">
        <f t="shared" si="7"/>
        <v>3104395</v>
      </c>
      <c r="E40" s="366">
        <f t="shared" si="5"/>
        <v>89.878257093225244</v>
      </c>
    </row>
    <row r="41" spans="1:7" ht="21.75" customHeight="1" x14ac:dyDescent="0.3">
      <c r="A41" s="433" t="s">
        <v>238</v>
      </c>
      <c r="B41" s="38">
        <v>3112000</v>
      </c>
      <c r="C41" s="38">
        <v>3112000</v>
      </c>
      <c r="D41" s="38">
        <v>2762395</v>
      </c>
      <c r="E41" s="435">
        <f t="shared" si="5"/>
        <v>88.765906169665811</v>
      </c>
    </row>
    <row r="42" spans="1:7" ht="18.75" customHeight="1" x14ac:dyDescent="0.3">
      <c r="A42" s="433" t="s">
        <v>227</v>
      </c>
      <c r="B42" s="41">
        <v>342000</v>
      </c>
      <c r="C42" s="41">
        <v>342000</v>
      </c>
      <c r="D42" s="41">
        <v>342000</v>
      </c>
      <c r="E42" s="435">
        <f t="shared" si="5"/>
        <v>100</v>
      </c>
    </row>
    <row r="43" spans="1:7" x14ac:dyDescent="0.3">
      <c r="A43" s="79"/>
      <c r="B43" s="79"/>
      <c r="C43" s="79"/>
      <c r="D43" s="79"/>
      <c r="E43" s="435"/>
    </row>
    <row r="44" spans="1:7" x14ac:dyDescent="0.3">
      <c r="A44" s="431" t="s">
        <v>203</v>
      </c>
      <c r="B44" s="39">
        <f>B6+B9+B12+B35+B40</f>
        <v>81874314</v>
      </c>
      <c r="C44" s="39">
        <f t="shared" ref="C44:D44" si="8">C6+C9+C12+C35+C40</f>
        <v>83493907</v>
      </c>
      <c r="D44" s="39">
        <f t="shared" si="8"/>
        <v>69555160</v>
      </c>
      <c r="E44" s="435">
        <f t="shared" si="5"/>
        <v>83.305671634218768</v>
      </c>
    </row>
  </sheetData>
  <sheetProtection selectLockedCells="1" selectUnlockedCells="1"/>
  <mergeCells count="1">
    <mergeCell ref="A1:E2"/>
  </mergeCells>
  <phoneticPr fontId="20" type="noConversion"/>
  <printOptions horizontalCentered="1"/>
  <pageMargins left="0.70866141732283472" right="0.74803149606299213" top="1.1811023622047245" bottom="0.98425196850393704" header="0.51181102362204722" footer="0.51181102362204722"/>
  <pageSetup paperSize="9" scale="69" firstPageNumber="0" orientation="portrait" r:id="rId1"/>
  <headerFooter alignWithMargins="0">
    <oddHeader>&amp;L&amp;"Times New Roman,Normál"&amp;12Pécsely Község Önkormányzata&amp;C&amp;"Times New Roman,Normál"&amp;12 6. melléklet
az önkormányzat 2019. évi költségvetési gazdálkodási beszámolójáról szóló
9/2020. (VII. 07.) önkormányzati rendeletéhez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5"/>
  </sheetPr>
  <dimension ref="A1:E80"/>
  <sheetViews>
    <sheetView view="pageLayout" zoomScaleNormal="100" zoomScaleSheetLayoutView="80" workbookViewId="0">
      <selection sqref="A1:E1"/>
    </sheetView>
  </sheetViews>
  <sheetFormatPr defaultColWidth="9.109375" defaultRowHeight="15.75" customHeight="1" x14ac:dyDescent="0.3"/>
  <cols>
    <col min="1" max="1" width="52.5546875" style="25" customWidth="1"/>
    <col min="2" max="2" width="18.44140625" style="26" customWidth="1"/>
    <col min="3" max="3" width="18" style="27" customWidth="1"/>
    <col min="4" max="4" width="17.33203125" style="27" customWidth="1"/>
    <col min="5" max="5" width="10" style="27" customWidth="1"/>
    <col min="6" max="6" width="10.33203125" style="26" customWidth="1"/>
    <col min="7" max="7" width="16.88671875" style="26" customWidth="1"/>
    <col min="8" max="8" width="15.6640625" style="26" customWidth="1"/>
    <col min="9" max="9" width="11.44140625" style="26" customWidth="1"/>
    <col min="10" max="10" width="11" style="26" customWidth="1"/>
    <col min="11" max="11" width="13.6640625" style="26" customWidth="1"/>
    <col min="12" max="12" width="16.33203125" style="26" customWidth="1"/>
    <col min="13" max="13" width="14.33203125" style="26" customWidth="1"/>
    <col min="14" max="14" width="13" style="26" customWidth="1"/>
    <col min="15" max="15" width="14.109375" style="26" customWidth="1"/>
    <col min="16" max="16" width="13.5546875" style="26" customWidth="1"/>
    <col min="17" max="16384" width="9.109375" style="26"/>
  </cols>
  <sheetData>
    <row r="1" spans="1:5" ht="39" customHeight="1" x14ac:dyDescent="0.3">
      <c r="A1" s="537" t="s">
        <v>835</v>
      </c>
      <c r="B1" s="537"/>
      <c r="C1" s="537"/>
      <c r="D1" s="537"/>
      <c r="E1" s="537"/>
    </row>
    <row r="4" spans="1:5" s="18" customFormat="1" ht="63.75" customHeight="1" x14ac:dyDescent="0.25">
      <c r="A4" s="422" t="s">
        <v>176</v>
      </c>
      <c r="B4" s="356" t="str">
        <f>'4.sz.tábla'!B6</f>
        <v>2019. évi eredeti előirányzat</v>
      </c>
      <c r="C4" s="356" t="str">
        <f>'4.sz.tábla'!C6</f>
        <v>2019. évi módosított előirányzat IV.</v>
      </c>
      <c r="D4" s="356" t="str">
        <f>'4.sz.tábla'!D6</f>
        <v>2019. évi teljesítés</v>
      </c>
      <c r="E4" s="357" t="s">
        <v>398</v>
      </c>
    </row>
    <row r="5" spans="1:5" s="18" customFormat="1" ht="34.5" customHeight="1" x14ac:dyDescent="0.25">
      <c r="A5" s="464" t="s">
        <v>228</v>
      </c>
      <c r="B5" s="29">
        <f>SUM(B6:B9)</f>
        <v>14343117</v>
      </c>
      <c r="C5" s="29">
        <f>SUM(C6:C9)</f>
        <v>13015321</v>
      </c>
      <c r="D5" s="29">
        <f>SUM(D6:D9)</f>
        <v>12590642</v>
      </c>
      <c r="E5" s="465">
        <f>D5/C5*100</f>
        <v>96.737083933619459</v>
      </c>
    </row>
    <row r="6" spans="1:5" s="18" customFormat="1" ht="18" customHeight="1" x14ac:dyDescent="0.3">
      <c r="A6" s="466" t="s">
        <v>229</v>
      </c>
      <c r="B6" s="28">
        <v>6322531</v>
      </c>
      <c r="C6" s="28">
        <v>5056789</v>
      </c>
      <c r="D6" s="28">
        <v>4647111</v>
      </c>
      <c r="E6" s="467">
        <f>D6/C6*100</f>
        <v>91.89845571962762</v>
      </c>
    </row>
    <row r="7" spans="1:5" s="18" customFormat="1" ht="18" customHeight="1" x14ac:dyDescent="0.3">
      <c r="A7" s="468" t="s">
        <v>230</v>
      </c>
      <c r="B7" s="28">
        <v>6970586</v>
      </c>
      <c r="C7" s="28">
        <v>6970586</v>
      </c>
      <c r="D7" s="28">
        <v>6970585</v>
      </c>
      <c r="E7" s="467">
        <f t="shared" ref="E7:E13" si="0">D7/C7*100</f>
        <v>99.999985654003837</v>
      </c>
    </row>
    <row r="8" spans="1:5" ht="31.2" x14ac:dyDescent="0.3">
      <c r="A8" s="466" t="s">
        <v>243</v>
      </c>
      <c r="B8" s="28">
        <v>900000</v>
      </c>
      <c r="C8" s="28">
        <v>837946</v>
      </c>
      <c r="D8" s="28">
        <v>837946</v>
      </c>
      <c r="E8" s="467">
        <f t="shared" si="0"/>
        <v>100</v>
      </c>
    </row>
    <row r="9" spans="1:5" ht="16.5" customHeight="1" x14ac:dyDescent="0.3">
      <c r="A9" s="469" t="s">
        <v>252</v>
      </c>
      <c r="B9" s="28">
        <v>150000</v>
      </c>
      <c r="C9" s="28">
        <v>150000</v>
      </c>
      <c r="D9" s="28">
        <v>135000</v>
      </c>
      <c r="E9" s="467">
        <f t="shared" si="0"/>
        <v>90</v>
      </c>
    </row>
    <row r="10" spans="1:5" ht="33" customHeight="1" x14ac:dyDescent="0.3">
      <c r="A10" s="464" t="s">
        <v>231</v>
      </c>
      <c r="B10" s="29">
        <f>SUM(B11:B12)</f>
        <v>100000</v>
      </c>
      <c r="C10" s="29">
        <f>SUM(C11:C13)</f>
        <v>130000</v>
      </c>
      <c r="D10" s="29">
        <f>SUM(D11:D13)</f>
        <v>130000</v>
      </c>
      <c r="E10" s="465">
        <f t="shared" si="0"/>
        <v>100</v>
      </c>
    </row>
    <row r="11" spans="1:5" ht="16.5" customHeight="1" x14ac:dyDescent="0.3">
      <c r="A11" s="470" t="s">
        <v>231</v>
      </c>
      <c r="B11" s="123">
        <v>100000</v>
      </c>
      <c r="C11" s="123">
        <v>0</v>
      </c>
      <c r="D11" s="123">
        <v>0</v>
      </c>
      <c r="E11" s="467">
        <v>0</v>
      </c>
    </row>
    <row r="12" spans="1:5" ht="16.5" customHeight="1" x14ac:dyDescent="0.3">
      <c r="A12" s="471" t="s">
        <v>878</v>
      </c>
      <c r="B12" s="28">
        <v>0</v>
      </c>
      <c r="C12" s="28">
        <v>100000</v>
      </c>
      <c r="D12" s="28">
        <v>100000</v>
      </c>
      <c r="E12" s="467">
        <f t="shared" si="0"/>
        <v>100</v>
      </c>
    </row>
    <row r="13" spans="1:5" ht="31.2" x14ac:dyDescent="0.3">
      <c r="A13" s="466" t="s">
        <v>261</v>
      </c>
      <c r="B13" s="28">
        <v>0</v>
      </c>
      <c r="C13" s="28">
        <v>30000</v>
      </c>
      <c r="D13" s="28">
        <v>30000</v>
      </c>
      <c r="E13" s="467">
        <f t="shared" si="0"/>
        <v>100</v>
      </c>
    </row>
    <row r="14" spans="1:5" ht="15.6" x14ac:dyDescent="0.3">
      <c r="A14" s="471"/>
      <c r="B14" s="28"/>
      <c r="C14" s="110"/>
      <c r="D14" s="110"/>
      <c r="E14" s="110"/>
    </row>
    <row r="15" spans="1:5" ht="16.5" customHeight="1" x14ac:dyDescent="0.3">
      <c r="A15" s="471"/>
      <c r="B15" s="28"/>
      <c r="C15" s="110"/>
      <c r="D15" s="110"/>
      <c r="E15" s="110"/>
    </row>
    <row r="16" spans="1:5" ht="16.5" customHeight="1" x14ac:dyDescent="0.3">
      <c r="A16" s="471"/>
      <c r="B16" s="28"/>
      <c r="C16" s="110"/>
      <c r="D16" s="110"/>
      <c r="E16" s="110"/>
    </row>
    <row r="17" spans="1:5" ht="21.75" customHeight="1" x14ac:dyDescent="0.3">
      <c r="A17" s="464" t="s">
        <v>71</v>
      </c>
      <c r="B17" s="29">
        <f>B10+B5</f>
        <v>14443117</v>
      </c>
      <c r="C17" s="29">
        <f>C10+C5</f>
        <v>13145321</v>
      </c>
      <c r="D17" s="29">
        <f>D10+D5</f>
        <v>12720642</v>
      </c>
      <c r="E17" s="465">
        <f t="shared" ref="E17" si="1">D17/C17*100</f>
        <v>96.769352380211942</v>
      </c>
    </row>
    <row r="18" spans="1:5" ht="15" customHeight="1" x14ac:dyDescent="0.3">
      <c r="A18" s="30"/>
      <c r="B18" s="19"/>
    </row>
    <row r="19" spans="1:5" ht="16.5" customHeight="1" x14ac:dyDescent="0.3">
      <c r="A19" s="30"/>
      <c r="B19" s="19"/>
    </row>
    <row r="20" spans="1:5" ht="16.5" customHeight="1" x14ac:dyDescent="0.3">
      <c r="A20" s="30"/>
      <c r="B20" s="19"/>
    </row>
    <row r="21" spans="1:5" ht="16.5" customHeight="1" x14ac:dyDescent="0.3">
      <c r="A21" s="30"/>
      <c r="B21" s="19"/>
    </row>
    <row r="22" spans="1:5" ht="16.5" customHeight="1" x14ac:dyDescent="0.3">
      <c r="A22" s="30"/>
      <c r="B22" s="19"/>
    </row>
    <row r="23" spans="1:5" ht="16.5" customHeight="1" x14ac:dyDescent="0.3">
      <c r="A23" s="30"/>
      <c r="B23" s="19"/>
    </row>
    <row r="24" spans="1:5" ht="16.5" customHeight="1" x14ac:dyDescent="0.3">
      <c r="A24" s="30"/>
      <c r="B24" s="19"/>
    </row>
    <row r="25" spans="1:5" ht="16.5" customHeight="1" x14ac:dyDescent="0.3">
      <c r="A25" s="30"/>
      <c r="B25" s="19"/>
    </row>
    <row r="26" spans="1:5" ht="16.5" customHeight="1" x14ac:dyDescent="0.3">
      <c r="A26" s="30"/>
      <c r="B26" s="19"/>
    </row>
    <row r="27" spans="1:5" ht="27.75" customHeight="1" x14ac:dyDescent="0.3">
      <c r="A27" s="30"/>
      <c r="B27" s="19"/>
    </row>
    <row r="28" spans="1:5" ht="29.25" customHeight="1" x14ac:dyDescent="0.3">
      <c r="A28" s="30"/>
      <c r="B28" s="19"/>
    </row>
    <row r="29" spans="1:5" ht="16.5" customHeight="1" x14ac:dyDescent="0.3">
      <c r="A29" s="30"/>
      <c r="B29" s="19"/>
    </row>
    <row r="30" spans="1:5" ht="16.5" customHeight="1" x14ac:dyDescent="0.3">
      <c r="A30" s="30"/>
      <c r="B30" s="19"/>
    </row>
    <row r="31" spans="1:5" ht="21" customHeight="1" x14ac:dyDescent="0.3">
      <c r="A31" s="30"/>
      <c r="B31" s="19"/>
    </row>
    <row r="32" spans="1:5" ht="16.5" customHeight="1" x14ac:dyDescent="0.3">
      <c r="A32" s="30"/>
      <c r="B32" s="19"/>
    </row>
    <row r="33" spans="1:4" ht="16.5" customHeight="1" x14ac:dyDescent="0.3">
      <c r="A33" s="30"/>
      <c r="B33" s="19"/>
    </row>
    <row r="34" spans="1:4" ht="18.75" customHeight="1" x14ac:dyDescent="0.3">
      <c r="A34" s="30"/>
      <c r="B34" s="19"/>
    </row>
    <row r="35" spans="1:4" ht="16.5" customHeight="1" x14ac:dyDescent="0.3">
      <c r="A35" s="30"/>
      <c r="B35" s="19"/>
    </row>
    <row r="36" spans="1:4" ht="18" customHeight="1" x14ac:dyDescent="0.3">
      <c r="A36" s="30"/>
      <c r="B36" s="19"/>
    </row>
    <row r="37" spans="1:4" ht="30" customHeight="1" x14ac:dyDescent="0.3">
      <c r="A37" s="31"/>
      <c r="B37" s="19"/>
    </row>
    <row r="38" spans="1:4" ht="17.25" customHeight="1" x14ac:dyDescent="0.3">
      <c r="A38" s="30"/>
      <c r="B38" s="19"/>
    </row>
    <row r="39" spans="1:4" ht="17.25" customHeight="1" x14ac:dyDescent="0.3">
      <c r="A39" s="30"/>
      <c r="B39" s="20"/>
    </row>
    <row r="40" spans="1:4" ht="17.25" customHeight="1" x14ac:dyDescent="0.3">
      <c r="A40" s="30"/>
      <c r="B40" s="20"/>
    </row>
    <row r="41" spans="1:4" s="18" customFormat="1" ht="63.75" customHeight="1" x14ac:dyDescent="0.25">
      <c r="A41" s="21"/>
      <c r="B41" s="15"/>
      <c r="C41" s="22"/>
      <c r="D41" s="22"/>
    </row>
    <row r="42" spans="1:4" ht="29.25" customHeight="1" x14ac:dyDescent="0.3">
      <c r="A42" s="31"/>
      <c r="B42" s="19"/>
    </row>
    <row r="43" spans="1:4" ht="19.5" customHeight="1" x14ac:dyDescent="0.3">
      <c r="A43" s="31"/>
      <c r="B43" s="19"/>
    </row>
    <row r="44" spans="1:4" ht="18" customHeight="1" x14ac:dyDescent="0.3">
      <c r="A44" s="30"/>
      <c r="B44" s="19"/>
    </row>
    <row r="45" spans="1:4" ht="16.5" customHeight="1" x14ac:dyDescent="0.3">
      <c r="A45" s="31"/>
      <c r="B45" s="19"/>
    </row>
    <row r="46" spans="1:4" ht="18" customHeight="1" x14ac:dyDescent="0.3">
      <c r="A46" s="30"/>
      <c r="B46" s="19"/>
    </row>
    <row r="47" spans="1:4" ht="30" customHeight="1" x14ac:dyDescent="0.3">
      <c r="A47" s="31"/>
      <c r="B47" s="19"/>
    </row>
    <row r="48" spans="1:4" ht="18" customHeight="1" x14ac:dyDescent="0.3">
      <c r="A48" s="31"/>
      <c r="B48" s="19"/>
    </row>
    <row r="49" spans="1:2" ht="21" customHeight="1" x14ac:dyDescent="0.3">
      <c r="A49" s="1"/>
      <c r="B49" s="19"/>
    </row>
    <row r="50" spans="1:2" ht="18" customHeight="1" x14ac:dyDescent="0.3">
      <c r="A50" s="32"/>
      <c r="B50" s="19"/>
    </row>
    <row r="51" spans="1:2" ht="15.6" x14ac:dyDescent="0.3">
      <c r="A51" s="32"/>
      <c r="B51" s="19"/>
    </row>
    <row r="52" spans="1:2" ht="15.75" customHeight="1" x14ac:dyDescent="0.3">
      <c r="A52" s="32"/>
      <c r="B52" s="19"/>
    </row>
    <row r="53" spans="1:2" ht="16.5" customHeight="1" x14ac:dyDescent="0.3">
      <c r="A53" s="32"/>
      <c r="B53" s="19"/>
    </row>
    <row r="54" spans="1:2" ht="18" customHeight="1" x14ac:dyDescent="0.3">
      <c r="A54" s="33"/>
      <c r="B54" s="19"/>
    </row>
    <row r="55" spans="1:2" ht="33" customHeight="1" x14ac:dyDescent="0.3">
      <c r="A55" s="32"/>
      <c r="B55" s="19"/>
    </row>
    <row r="56" spans="1:2" ht="15.75" customHeight="1" x14ac:dyDescent="0.3">
      <c r="A56" s="32"/>
      <c r="B56" s="19"/>
    </row>
    <row r="57" spans="1:2" ht="15.75" customHeight="1" x14ac:dyDescent="0.3">
      <c r="A57" s="32"/>
      <c r="B57" s="19"/>
    </row>
    <row r="58" spans="1:2" ht="15.75" customHeight="1" x14ac:dyDescent="0.3">
      <c r="A58" s="32"/>
      <c r="B58" s="19"/>
    </row>
    <row r="59" spans="1:2" ht="15.75" customHeight="1" x14ac:dyDescent="0.3">
      <c r="A59" s="32"/>
      <c r="B59" s="19"/>
    </row>
    <row r="60" spans="1:2" ht="15.75" customHeight="1" x14ac:dyDescent="0.3">
      <c r="A60" s="32"/>
      <c r="B60" s="19"/>
    </row>
    <row r="61" spans="1:2" ht="15.75" customHeight="1" x14ac:dyDescent="0.3">
      <c r="A61" s="32"/>
      <c r="B61" s="19"/>
    </row>
    <row r="62" spans="1:2" ht="15.75" customHeight="1" x14ac:dyDescent="0.3">
      <c r="A62" s="32"/>
      <c r="B62" s="19"/>
    </row>
    <row r="63" spans="1:2" ht="15.75" customHeight="1" x14ac:dyDescent="0.3">
      <c r="A63" s="32"/>
      <c r="B63" s="19"/>
    </row>
    <row r="64" spans="1:2" ht="15.75" customHeight="1" x14ac:dyDescent="0.3">
      <c r="A64" s="32"/>
      <c r="B64" s="19"/>
    </row>
    <row r="65" spans="1:5" ht="15.75" customHeight="1" x14ac:dyDescent="0.3">
      <c r="A65" s="32"/>
      <c r="B65" s="19"/>
    </row>
    <row r="66" spans="1:5" ht="15.75" customHeight="1" x14ac:dyDescent="0.3">
      <c r="A66" s="32"/>
      <c r="B66" s="19"/>
    </row>
    <row r="67" spans="1:5" ht="15.75" customHeight="1" x14ac:dyDescent="0.3">
      <c r="A67" s="32"/>
      <c r="B67" s="19"/>
    </row>
    <row r="68" spans="1:5" ht="15.75" customHeight="1" x14ac:dyDescent="0.3">
      <c r="A68" s="32"/>
      <c r="B68" s="19"/>
    </row>
    <row r="69" spans="1:5" ht="15.75" customHeight="1" x14ac:dyDescent="0.3">
      <c r="A69" s="32"/>
      <c r="B69" s="19"/>
    </row>
    <row r="70" spans="1:5" ht="15.75" customHeight="1" x14ac:dyDescent="0.3">
      <c r="A70" s="1"/>
      <c r="B70" s="19"/>
    </row>
    <row r="71" spans="1:5" ht="15.75" customHeight="1" x14ac:dyDescent="0.3">
      <c r="A71" s="1"/>
      <c r="B71" s="19"/>
    </row>
    <row r="72" spans="1:5" ht="15.75" customHeight="1" x14ac:dyDescent="0.3">
      <c r="A72" s="1"/>
      <c r="B72" s="19"/>
    </row>
    <row r="73" spans="1:5" ht="15.75" customHeight="1" x14ac:dyDescent="0.3">
      <c r="A73" s="1"/>
      <c r="B73" s="19"/>
    </row>
    <row r="74" spans="1:5" ht="15.75" customHeight="1" x14ac:dyDescent="0.3">
      <c r="A74" s="1"/>
      <c r="B74" s="19"/>
    </row>
    <row r="75" spans="1:5" ht="15.75" customHeight="1" x14ac:dyDescent="0.3">
      <c r="A75" s="1"/>
      <c r="B75" s="19"/>
    </row>
    <row r="76" spans="1:5" ht="15.75" customHeight="1" x14ac:dyDescent="0.3">
      <c r="A76" s="1"/>
      <c r="B76" s="19"/>
    </row>
    <row r="77" spans="1:5" ht="15.75" customHeight="1" x14ac:dyDescent="0.3">
      <c r="A77" s="1"/>
      <c r="B77" s="19"/>
    </row>
    <row r="78" spans="1:5" ht="15.75" customHeight="1" x14ac:dyDescent="0.3">
      <c r="A78" s="1"/>
      <c r="B78" s="19"/>
    </row>
    <row r="79" spans="1:5" s="35" customFormat="1" ht="20.25" customHeight="1" x14ac:dyDescent="0.3">
      <c r="A79" s="23"/>
      <c r="B79" s="24"/>
      <c r="C79" s="34"/>
      <c r="D79" s="34"/>
      <c r="E79" s="34"/>
    </row>
    <row r="80" spans="1:5" ht="20.25" customHeight="1" x14ac:dyDescent="0.3">
      <c r="A80" s="36"/>
    </row>
  </sheetData>
  <sheetProtection selectLockedCells="1" selectUnlockedCells="1"/>
  <mergeCells count="1">
    <mergeCell ref="A1:E1"/>
  </mergeCells>
  <phoneticPr fontId="20" type="noConversion"/>
  <printOptions horizontalCentered="1"/>
  <pageMargins left="0.23622047244094491" right="0.23622047244094491" top="1.6929133858267718" bottom="0.39370078740157483" header="0.82677165354330717" footer="0.51181102362204722"/>
  <pageSetup paperSize="9" scale="75" firstPageNumber="0" orientation="portrait" r:id="rId1"/>
  <headerFooter alignWithMargins="0">
    <oddHeader>&amp;L&amp;"Times New Roman,Normál"&amp;12Pécsely Község Önkormányzata&amp;C&amp;"Times New Roman,Normál"&amp;12
 7. melléklet
az önkormányzat 2019. évi költségvetési gazdálkodási beszámolójáról szóló
9/2020. (VII. 07.) önkormányzati rendeletéhez</oddHeader>
  </headerFooter>
  <rowBreaks count="2" manualBreakCount="2">
    <brk id="38" max="3" man="1"/>
    <brk id="8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7"/>
  </sheetPr>
  <dimension ref="A1:H162"/>
  <sheetViews>
    <sheetView view="pageLayout" zoomScaleNormal="75" zoomScaleSheetLayoutView="150" workbookViewId="0">
      <selection sqref="A1:E1"/>
    </sheetView>
  </sheetViews>
  <sheetFormatPr defaultColWidth="9.109375" defaultRowHeight="15.6" x14ac:dyDescent="0.3"/>
  <cols>
    <col min="1" max="1" width="42" style="7" customWidth="1"/>
    <col min="2" max="2" width="18.5546875" style="7" customWidth="1"/>
    <col min="3" max="3" width="17.88671875" style="7" customWidth="1"/>
    <col min="4" max="4" width="15.44140625" style="7" customWidth="1"/>
    <col min="5" max="5" width="7.44140625" style="7" customWidth="1"/>
    <col min="6" max="6" width="9.109375" style="7"/>
    <col min="7" max="7" width="10.109375" style="7" bestFit="1" customWidth="1"/>
    <col min="8" max="8" width="13" style="7" customWidth="1"/>
    <col min="9" max="9" width="13.88671875" style="7" customWidth="1"/>
    <col min="10" max="10" width="11.44140625" style="7" customWidth="1"/>
    <col min="11" max="11" width="12" style="7" customWidth="1"/>
    <col min="12" max="12" width="12.5546875" style="7" customWidth="1"/>
    <col min="13" max="13" width="13.109375" style="7" customWidth="1"/>
    <col min="14" max="16384" width="9.109375" style="7"/>
  </cols>
  <sheetData>
    <row r="1" spans="1:5" ht="36" customHeight="1" x14ac:dyDescent="0.3">
      <c r="A1" s="538" t="s">
        <v>849</v>
      </c>
      <c r="B1" s="538"/>
      <c r="C1" s="538"/>
      <c r="D1" s="538"/>
      <c r="E1" s="538"/>
    </row>
    <row r="3" spans="1:5" ht="48" customHeight="1" x14ac:dyDescent="0.3">
      <c r="A3" s="422" t="s">
        <v>176</v>
      </c>
      <c r="B3" s="356" t="str">
        <f>'4.sz.tábla'!B6</f>
        <v>2019. évi eredeti előirányzat</v>
      </c>
      <c r="C3" s="356" t="str">
        <f>'4.sz.tábla'!C6</f>
        <v>2019. évi módosított előirányzat IV.</v>
      </c>
      <c r="D3" s="356" t="str">
        <f>'4.sz.tábla'!D6</f>
        <v>2019. évi teljesítés</v>
      </c>
      <c r="E3" s="357" t="s">
        <v>398</v>
      </c>
    </row>
    <row r="4" spans="1:5" x14ac:dyDescent="0.3">
      <c r="A4" s="423" t="s">
        <v>232</v>
      </c>
      <c r="B4" s="8"/>
      <c r="C4" s="8"/>
      <c r="D4" s="8"/>
      <c r="E4" s="8"/>
    </row>
    <row r="5" spans="1:5" x14ac:dyDescent="0.3">
      <c r="A5" s="473" t="s">
        <v>249</v>
      </c>
      <c r="B5" s="477">
        <v>3302000</v>
      </c>
      <c r="C5" s="477">
        <v>8509000</v>
      </c>
      <c r="D5" s="477">
        <v>3505200</v>
      </c>
      <c r="E5" s="476">
        <f>D5/C5*100</f>
        <v>41.194029850746269</v>
      </c>
    </row>
    <row r="6" spans="1:5" x14ac:dyDescent="0.3">
      <c r="A6" s="424" t="s">
        <v>262</v>
      </c>
      <c r="B6" s="8">
        <v>3302000</v>
      </c>
      <c r="C6" s="8">
        <v>8509000</v>
      </c>
      <c r="D6" s="8">
        <v>3505200</v>
      </c>
      <c r="E6" s="425">
        <f>D6/C6*100</f>
        <v>41.194029850746269</v>
      </c>
    </row>
    <row r="7" spans="1:5" x14ac:dyDescent="0.3">
      <c r="A7" s="472" t="s">
        <v>881</v>
      </c>
      <c r="B7" s="477">
        <f>SUM(B8:B9)</f>
        <v>2000000</v>
      </c>
      <c r="C7" s="477">
        <f t="shared" ref="C7:D7" si="0">SUM(C8:C9)</f>
        <v>2000000</v>
      </c>
      <c r="D7" s="477">
        <f t="shared" si="0"/>
        <v>1026795</v>
      </c>
      <c r="E7" s="476">
        <f>D7/C7*100</f>
        <v>51.339749999999995</v>
      </c>
    </row>
    <row r="8" spans="1:5" x14ac:dyDescent="0.3">
      <c r="A8" s="426" t="s">
        <v>253</v>
      </c>
      <c r="B8" s="8">
        <v>1500000</v>
      </c>
      <c r="C8" s="8">
        <v>1500000</v>
      </c>
      <c r="D8" s="8">
        <f>808500+218295</f>
        <v>1026795</v>
      </c>
      <c r="E8" s="425">
        <f t="shared" ref="E8:E12" si="1">D8/C8*100</f>
        <v>68.453000000000003</v>
      </c>
    </row>
    <row r="9" spans="1:5" x14ac:dyDescent="0.3">
      <c r="A9" s="426" t="s">
        <v>889</v>
      </c>
      <c r="B9" s="8">
        <v>500000</v>
      </c>
      <c r="C9" s="8">
        <v>500000</v>
      </c>
      <c r="D9" s="8">
        <v>0</v>
      </c>
      <c r="E9" s="425">
        <f t="shared" si="1"/>
        <v>0</v>
      </c>
    </row>
    <row r="10" spans="1:5" x14ac:dyDescent="0.3">
      <c r="A10" s="472" t="s">
        <v>883</v>
      </c>
      <c r="B10" s="477">
        <f>SUM(B11:B12)</f>
        <v>100000</v>
      </c>
      <c r="C10" s="477">
        <f t="shared" ref="C10:D10" si="2">SUM(C11:C12)</f>
        <v>207900</v>
      </c>
      <c r="D10" s="477">
        <f t="shared" si="2"/>
        <v>107900</v>
      </c>
      <c r="E10" s="476">
        <f t="shared" si="1"/>
        <v>51.899951899951901</v>
      </c>
    </row>
    <row r="11" spans="1:5" x14ac:dyDescent="0.3">
      <c r="A11" s="424" t="s">
        <v>884</v>
      </c>
      <c r="B11" s="8">
        <v>100000</v>
      </c>
      <c r="C11" s="8">
        <v>100000</v>
      </c>
      <c r="D11" s="8">
        <v>0</v>
      </c>
      <c r="E11" s="425">
        <f t="shared" si="1"/>
        <v>0</v>
      </c>
    </row>
    <row r="12" spans="1:5" x14ac:dyDescent="0.3">
      <c r="A12" s="424" t="s">
        <v>882</v>
      </c>
      <c r="B12" s="8">
        <v>0</v>
      </c>
      <c r="C12" s="8">
        <v>107900</v>
      </c>
      <c r="D12" s="8">
        <v>107900</v>
      </c>
      <c r="E12" s="425">
        <f t="shared" si="1"/>
        <v>100</v>
      </c>
    </row>
    <row r="13" spans="1:5" x14ac:dyDescent="0.3">
      <c r="A13" s="424"/>
      <c r="B13" s="8"/>
      <c r="C13" s="8"/>
      <c r="D13" s="8"/>
      <c r="E13" s="425"/>
    </row>
    <row r="14" spans="1:5" x14ac:dyDescent="0.3">
      <c r="A14" s="474" t="s">
        <v>250</v>
      </c>
      <c r="B14" s="475">
        <f>SUM(B15:B23)</f>
        <v>1931211</v>
      </c>
      <c r="C14" s="475">
        <f>SUM(C15:C23)</f>
        <v>7094532</v>
      </c>
      <c r="D14" s="475">
        <f>SUM(D15:D23)</f>
        <v>2983283</v>
      </c>
      <c r="E14" s="476">
        <v>0</v>
      </c>
    </row>
    <row r="15" spans="1:5" x14ac:dyDescent="0.3">
      <c r="A15" s="426" t="s">
        <v>240</v>
      </c>
      <c r="B15" s="8">
        <v>200000</v>
      </c>
      <c r="C15" s="8">
        <v>200000</v>
      </c>
      <c r="D15" s="8">
        <v>0</v>
      </c>
      <c r="E15" s="425">
        <v>0</v>
      </c>
    </row>
    <row r="16" spans="1:5" x14ac:dyDescent="0.3">
      <c r="A16" s="426" t="s">
        <v>254</v>
      </c>
      <c r="B16" s="8">
        <v>200000</v>
      </c>
      <c r="C16" s="8">
        <v>200000</v>
      </c>
      <c r="D16" s="8">
        <v>0</v>
      </c>
      <c r="E16" s="425">
        <f t="shared" ref="E16:E24" si="3">D16/C16*100</f>
        <v>0</v>
      </c>
    </row>
    <row r="17" spans="1:8" x14ac:dyDescent="0.3">
      <c r="A17" s="426" t="s">
        <v>886</v>
      </c>
      <c r="B17" s="8">
        <v>200000</v>
      </c>
      <c r="C17" s="8">
        <v>200000</v>
      </c>
      <c r="D17" s="8">
        <v>192405</v>
      </c>
      <c r="E17" s="425">
        <f t="shared" si="3"/>
        <v>96.202500000000001</v>
      </c>
    </row>
    <row r="18" spans="1:8" x14ac:dyDescent="0.3">
      <c r="A18" s="426" t="s">
        <v>887</v>
      </c>
      <c r="B18" s="8">
        <v>300000</v>
      </c>
      <c r="C18" s="8">
        <v>300000</v>
      </c>
      <c r="D18" s="8">
        <v>0</v>
      </c>
      <c r="E18" s="425">
        <f t="shared" si="3"/>
        <v>0</v>
      </c>
    </row>
    <row r="19" spans="1:8" x14ac:dyDescent="0.3">
      <c r="A19" s="426" t="s">
        <v>882</v>
      </c>
      <c r="B19" s="8">
        <v>0</v>
      </c>
      <c r="C19" s="8">
        <f>2046183-107900</f>
        <v>1938283</v>
      </c>
      <c r="D19" s="8">
        <v>1906501</v>
      </c>
      <c r="E19" s="425">
        <f t="shared" si="3"/>
        <v>98.360301359502202</v>
      </c>
    </row>
    <row r="20" spans="1:8" x14ac:dyDescent="0.3">
      <c r="A20" s="426" t="s">
        <v>264</v>
      </c>
      <c r="B20" s="8">
        <v>331211</v>
      </c>
      <c r="C20" s="8">
        <v>331211</v>
      </c>
      <c r="D20" s="8">
        <v>0</v>
      </c>
      <c r="E20" s="425">
        <f t="shared" si="3"/>
        <v>0</v>
      </c>
    </row>
    <row r="21" spans="1:8" x14ac:dyDescent="0.3">
      <c r="A21" s="426" t="s">
        <v>251</v>
      </c>
      <c r="B21" s="8">
        <v>500000</v>
      </c>
      <c r="C21" s="8">
        <v>500000</v>
      </c>
      <c r="D21" s="8">
        <v>290779</v>
      </c>
      <c r="E21" s="425">
        <f t="shared" si="3"/>
        <v>58.155799999999999</v>
      </c>
    </row>
    <row r="22" spans="1:8" x14ac:dyDescent="0.3">
      <c r="A22" s="426" t="s">
        <v>888</v>
      </c>
      <c r="B22" s="8">
        <v>200000</v>
      </c>
      <c r="C22" s="8">
        <v>200000</v>
      </c>
      <c r="D22" s="8">
        <v>0</v>
      </c>
      <c r="E22" s="425">
        <v>0</v>
      </c>
    </row>
    <row r="23" spans="1:8" x14ac:dyDescent="0.3">
      <c r="A23" s="426" t="s">
        <v>885</v>
      </c>
      <c r="B23" s="8">
        <v>0</v>
      </c>
      <c r="C23" s="8">
        <v>3225038</v>
      </c>
      <c r="D23" s="8">
        <v>593598</v>
      </c>
      <c r="E23" s="425">
        <f t="shared" si="3"/>
        <v>18.4059226588958</v>
      </c>
    </row>
    <row r="24" spans="1:8" x14ac:dyDescent="0.3">
      <c r="A24" s="423" t="s">
        <v>233</v>
      </c>
      <c r="B24" s="119">
        <f>B5+B7+B10+B14</f>
        <v>7333211</v>
      </c>
      <c r="C24" s="119">
        <f>C5+C7+C10+C14</f>
        <v>17811432</v>
      </c>
      <c r="D24" s="119">
        <f>D5+D7+D10+D14</f>
        <v>7623178</v>
      </c>
      <c r="E24" s="427">
        <f t="shared" si="3"/>
        <v>42.79935493114759</v>
      </c>
    </row>
    <row r="25" spans="1:8" x14ac:dyDescent="0.3">
      <c r="A25" s="423"/>
      <c r="B25" s="8"/>
      <c r="C25" s="8"/>
      <c r="D25" s="8"/>
      <c r="E25" s="8"/>
    </row>
    <row r="26" spans="1:8" x14ac:dyDescent="0.3">
      <c r="A26" s="423" t="s">
        <v>234</v>
      </c>
      <c r="B26" s="8"/>
      <c r="C26" s="8"/>
      <c r="D26" s="8"/>
      <c r="E26" s="8"/>
    </row>
    <row r="27" spans="1:8" ht="21.75" customHeight="1" x14ac:dyDescent="0.3">
      <c r="A27" s="424" t="s">
        <v>255</v>
      </c>
      <c r="B27" s="10">
        <v>500000</v>
      </c>
      <c r="C27" s="10">
        <v>500000</v>
      </c>
      <c r="D27" s="10">
        <v>0</v>
      </c>
      <c r="E27" s="425">
        <f t="shared" ref="E27:E38" si="4">D27/C27*100</f>
        <v>0</v>
      </c>
    </row>
    <row r="28" spans="1:8" ht="31.2" x14ac:dyDescent="0.3">
      <c r="A28" s="424" t="s">
        <v>239</v>
      </c>
      <c r="B28" s="10">
        <v>60000</v>
      </c>
      <c r="C28" s="10">
        <v>88000</v>
      </c>
      <c r="D28" s="10">
        <v>88000</v>
      </c>
      <c r="E28" s="425">
        <f t="shared" si="4"/>
        <v>100</v>
      </c>
    </row>
    <row r="29" spans="1:8" x14ac:dyDescent="0.3">
      <c r="A29" s="424" t="s">
        <v>890</v>
      </c>
      <c r="B29" s="10">
        <v>1500000</v>
      </c>
      <c r="C29" s="10">
        <v>1500000</v>
      </c>
      <c r="D29" s="10">
        <v>0</v>
      </c>
      <c r="E29" s="425">
        <f t="shared" si="4"/>
        <v>0</v>
      </c>
    </row>
    <row r="30" spans="1:8" x14ac:dyDescent="0.3">
      <c r="A30" s="424" t="s">
        <v>893</v>
      </c>
      <c r="B30" s="10">
        <v>0</v>
      </c>
      <c r="C30" s="10">
        <v>0</v>
      </c>
      <c r="D30" s="10">
        <v>209941</v>
      </c>
      <c r="E30" s="425">
        <v>0</v>
      </c>
    </row>
    <row r="31" spans="1:8" x14ac:dyDescent="0.3">
      <c r="A31" s="424" t="s">
        <v>891</v>
      </c>
      <c r="B31" s="10">
        <v>10600</v>
      </c>
      <c r="C31" s="10">
        <v>10600</v>
      </c>
      <c r="D31" s="10">
        <v>10600</v>
      </c>
      <c r="E31" s="425">
        <f t="shared" si="4"/>
        <v>100</v>
      </c>
    </row>
    <row r="32" spans="1:8" s="9" customFormat="1" x14ac:dyDescent="0.3">
      <c r="A32" s="424" t="s">
        <v>892</v>
      </c>
      <c r="B32" s="10">
        <v>0</v>
      </c>
      <c r="C32" s="10">
        <v>100000000</v>
      </c>
      <c r="D32" s="10">
        <v>8509000</v>
      </c>
      <c r="E32" s="425">
        <f t="shared" si="4"/>
        <v>8.5090000000000003</v>
      </c>
      <c r="H32" s="102"/>
    </row>
    <row r="33" spans="1:5" s="9" customFormat="1" x14ac:dyDescent="0.3">
      <c r="A33" s="423" t="s">
        <v>235</v>
      </c>
      <c r="B33" s="118">
        <f>SUM(B27:B32)</f>
        <v>2070600</v>
      </c>
      <c r="C33" s="118">
        <f>SUM(C27:C32)</f>
        <v>102098600</v>
      </c>
      <c r="D33" s="118">
        <f>SUM(D27:D32)</f>
        <v>8817541</v>
      </c>
      <c r="E33" s="427">
        <f t="shared" si="4"/>
        <v>8.636299616253309</v>
      </c>
    </row>
    <row r="34" spans="1:5" s="9" customFormat="1" x14ac:dyDescent="0.3">
      <c r="A34" s="120"/>
      <c r="B34" s="120"/>
      <c r="C34" s="120"/>
      <c r="D34" s="120"/>
      <c r="E34" s="120"/>
    </row>
    <row r="35" spans="1:5" x14ac:dyDescent="0.3">
      <c r="A35" s="423" t="s">
        <v>236</v>
      </c>
      <c r="B35" s="121">
        <f t="shared" ref="B35:D35" si="5">B36</f>
        <v>64290</v>
      </c>
      <c r="C35" s="121">
        <f t="shared" si="5"/>
        <v>64290</v>
      </c>
      <c r="D35" s="121">
        <f t="shared" si="5"/>
        <v>64290</v>
      </c>
      <c r="E35" s="427">
        <f t="shared" si="4"/>
        <v>100</v>
      </c>
    </row>
    <row r="36" spans="1:5" x14ac:dyDescent="0.3">
      <c r="A36" s="424" t="s">
        <v>879</v>
      </c>
      <c r="B36" s="11">
        <v>64290</v>
      </c>
      <c r="C36" s="11">
        <v>64290</v>
      </c>
      <c r="D36" s="11">
        <v>64290</v>
      </c>
      <c r="E36" s="425">
        <f t="shared" si="4"/>
        <v>100</v>
      </c>
    </row>
    <row r="37" spans="1:5" x14ac:dyDescent="0.3">
      <c r="A37" s="423"/>
      <c r="B37" s="11"/>
      <c r="C37" s="11"/>
      <c r="D37" s="11"/>
      <c r="E37" s="11"/>
    </row>
    <row r="38" spans="1:5" ht="27.75" customHeight="1" x14ac:dyDescent="0.3">
      <c r="A38" s="119" t="s">
        <v>83</v>
      </c>
      <c r="B38" s="119">
        <f>B35+B33+B24</f>
        <v>9468101</v>
      </c>
      <c r="C38" s="119">
        <f>C35+C33+C24</f>
        <v>119974322</v>
      </c>
      <c r="D38" s="119">
        <f>D35+D33+D24</f>
        <v>16505009</v>
      </c>
      <c r="E38" s="430">
        <f t="shared" si="4"/>
        <v>13.757117960624941</v>
      </c>
    </row>
    <row r="39" spans="1:5" ht="26.25" customHeight="1" x14ac:dyDescent="0.3">
      <c r="A39" s="122" t="s">
        <v>80</v>
      </c>
      <c r="B39" s="122"/>
      <c r="C39" s="122"/>
      <c r="D39" s="122"/>
      <c r="E39" s="122"/>
    </row>
    <row r="40" spans="1:5" ht="21" customHeight="1" x14ac:dyDescent="0.3">
      <c r="A40" s="428" t="s">
        <v>81</v>
      </c>
      <c r="B40" s="11"/>
      <c r="C40" s="11"/>
      <c r="D40" s="11"/>
      <c r="E40" s="429"/>
    </row>
    <row r="41" spans="1:5" ht="21" customHeight="1" x14ac:dyDescent="0.3">
      <c r="A41" s="428" t="s">
        <v>77</v>
      </c>
      <c r="B41" s="11"/>
      <c r="C41" s="11"/>
      <c r="D41" s="11"/>
      <c r="E41" s="429"/>
    </row>
    <row r="42" spans="1:5" ht="21" customHeight="1" x14ac:dyDescent="0.3">
      <c r="A42" s="428" t="s">
        <v>184</v>
      </c>
      <c r="B42" s="11">
        <v>2147175</v>
      </c>
      <c r="C42" s="11">
        <v>2230867</v>
      </c>
      <c r="D42" s="11">
        <v>1990718</v>
      </c>
      <c r="E42" s="429">
        <f t="shared" ref="E42:E43" si="6">D42/C42*100</f>
        <v>89.235171796436092</v>
      </c>
    </row>
    <row r="43" spans="1:5" x14ac:dyDescent="0.3">
      <c r="A43" s="122" t="s">
        <v>82</v>
      </c>
      <c r="B43" s="122">
        <f>SUM(B40:B42)</f>
        <v>2147175</v>
      </c>
      <c r="C43" s="122">
        <f>SUM(C40:C42)</f>
        <v>2230867</v>
      </c>
      <c r="D43" s="122">
        <f>SUM(D40:D42)</f>
        <v>1990718</v>
      </c>
      <c r="E43" s="430">
        <f t="shared" si="6"/>
        <v>89.235171796436092</v>
      </c>
    </row>
    <row r="44" spans="1:5" x14ac:dyDescent="0.3">
      <c r="A44" s="12"/>
      <c r="B44" s="12"/>
      <c r="C44" s="12"/>
      <c r="D44" s="12"/>
      <c r="E44" s="13"/>
    </row>
    <row r="45" spans="1:5" x14ac:dyDescent="0.3">
      <c r="A45" s="12"/>
      <c r="B45" s="12"/>
      <c r="C45" s="12"/>
      <c r="D45" s="12"/>
      <c r="E45" s="13"/>
    </row>
    <row r="46" spans="1:5" x14ac:dyDescent="0.3">
      <c r="A46" s="12"/>
      <c r="B46" s="12"/>
      <c r="C46" s="12"/>
      <c r="D46" s="12"/>
      <c r="E46" s="13"/>
    </row>
    <row r="47" spans="1:5" x14ac:dyDescent="0.3">
      <c r="A47" s="13"/>
      <c r="B47" s="13"/>
      <c r="C47" s="12"/>
      <c r="D47" s="12"/>
      <c r="E47" s="14"/>
    </row>
    <row r="48" spans="1:5" x14ac:dyDescent="0.3">
      <c r="A48" s="13"/>
      <c r="B48" s="13"/>
      <c r="C48" s="12"/>
      <c r="D48" s="12"/>
      <c r="E48" s="13"/>
    </row>
    <row r="49" spans="1:5" x14ac:dyDescent="0.3">
      <c r="A49" s="13"/>
      <c r="B49" s="13"/>
      <c r="C49" s="12"/>
      <c r="D49" s="12"/>
      <c r="E49" s="13"/>
    </row>
    <row r="50" spans="1:5" x14ac:dyDescent="0.3">
      <c r="A50" s="13"/>
      <c r="B50" s="13"/>
      <c r="C50" s="12"/>
      <c r="D50" s="12"/>
      <c r="E50" s="13"/>
    </row>
    <row r="51" spans="1:5" x14ac:dyDescent="0.3">
      <c r="A51" s="13"/>
      <c r="B51" s="13"/>
      <c r="C51" s="12"/>
      <c r="D51" s="12"/>
      <c r="E51" s="13"/>
    </row>
    <row r="52" spans="1:5" x14ac:dyDescent="0.3">
      <c r="A52" s="13"/>
      <c r="B52" s="13"/>
      <c r="C52" s="12"/>
      <c r="D52" s="12"/>
      <c r="E52" s="14"/>
    </row>
    <row r="53" spans="1:5" x14ac:dyDescent="0.3">
      <c r="A53" s="13"/>
      <c r="B53" s="13"/>
      <c r="C53" s="12"/>
      <c r="D53" s="12"/>
      <c r="E53" s="13"/>
    </row>
    <row r="54" spans="1:5" x14ac:dyDescent="0.3">
      <c r="A54" s="13"/>
      <c r="B54" s="13"/>
      <c r="C54" s="12"/>
      <c r="D54" s="12"/>
      <c r="E54" s="13"/>
    </row>
    <row r="55" spans="1:5" x14ac:dyDescent="0.3">
      <c r="A55" s="13"/>
      <c r="B55" s="13"/>
      <c r="C55" s="12"/>
      <c r="D55" s="12"/>
      <c r="E55" s="13"/>
    </row>
    <row r="56" spans="1:5" x14ac:dyDescent="0.3">
      <c r="A56" s="13"/>
      <c r="B56" s="13"/>
      <c r="C56" s="12"/>
      <c r="D56" s="12"/>
      <c r="E56" s="13"/>
    </row>
    <row r="57" spans="1:5" x14ac:dyDescent="0.3">
      <c r="A57" s="13"/>
      <c r="B57" s="13"/>
      <c r="C57" s="12"/>
      <c r="D57" s="12"/>
      <c r="E57" s="13"/>
    </row>
    <row r="58" spans="1:5" x14ac:dyDescent="0.3">
      <c r="A58" s="13"/>
      <c r="B58" s="13"/>
      <c r="C58" s="12"/>
      <c r="D58" s="12"/>
      <c r="E58" s="13"/>
    </row>
    <row r="59" spans="1:5" ht="14.25" customHeight="1" x14ac:dyDescent="0.3">
      <c r="A59" s="13"/>
      <c r="B59" s="13"/>
      <c r="C59" s="12"/>
      <c r="D59" s="12"/>
      <c r="E59" s="13"/>
    </row>
    <row r="60" spans="1:5" ht="14.25" customHeight="1" x14ac:dyDescent="0.3">
      <c r="A60" s="13"/>
      <c r="B60" s="13"/>
      <c r="C60" s="12"/>
      <c r="D60" s="12"/>
      <c r="E60" s="13"/>
    </row>
    <row r="61" spans="1:5" ht="30" customHeight="1" x14ac:dyDescent="0.3">
      <c r="A61" s="13"/>
      <c r="B61" s="13"/>
      <c r="C61" s="12"/>
      <c r="D61" s="12"/>
      <c r="E61" s="13"/>
    </row>
    <row r="62" spans="1:5" ht="16.5" customHeight="1" x14ac:dyDescent="0.3">
      <c r="A62" s="13"/>
      <c r="B62" s="13"/>
      <c r="C62" s="12"/>
      <c r="D62" s="12"/>
      <c r="E62" s="13"/>
    </row>
    <row r="63" spans="1:5" x14ac:dyDescent="0.3">
      <c r="A63" s="13"/>
      <c r="B63" s="13"/>
      <c r="C63" s="12"/>
      <c r="D63" s="12"/>
      <c r="E63" s="12"/>
    </row>
    <row r="64" spans="1:5" x14ac:dyDescent="0.3">
      <c r="A64" s="13"/>
      <c r="B64" s="13"/>
      <c r="C64" s="15"/>
      <c r="D64" s="15"/>
      <c r="E64" s="15"/>
    </row>
    <row r="65" spans="1:5" x14ac:dyDescent="0.3">
      <c r="A65" s="13"/>
      <c r="B65" s="13"/>
      <c r="C65" s="13"/>
      <c r="D65" s="13"/>
      <c r="E65" s="13"/>
    </row>
    <row r="66" spans="1:5" x14ac:dyDescent="0.3">
      <c r="A66" s="13"/>
      <c r="B66" s="13"/>
      <c r="C66" s="13"/>
      <c r="D66" s="13"/>
      <c r="E66" s="13"/>
    </row>
    <row r="67" spans="1:5" x14ac:dyDescent="0.3">
      <c r="A67" s="13"/>
      <c r="B67" s="13"/>
      <c r="C67" s="13"/>
      <c r="D67" s="13"/>
      <c r="E67" s="13"/>
    </row>
    <row r="68" spans="1:5" ht="12" customHeight="1" x14ac:dyDescent="0.3">
      <c r="A68" s="13"/>
      <c r="B68" s="13"/>
      <c r="C68" s="13"/>
      <c r="D68" s="13"/>
      <c r="E68" s="13"/>
    </row>
    <row r="69" spans="1:5" x14ac:dyDescent="0.3">
      <c r="A69" s="13"/>
      <c r="B69" s="13"/>
      <c r="C69" s="13"/>
      <c r="D69" s="13"/>
      <c r="E69" s="13"/>
    </row>
    <row r="70" spans="1:5" x14ac:dyDescent="0.3">
      <c r="A70" s="13"/>
      <c r="B70" s="13"/>
      <c r="C70" s="13"/>
      <c r="D70" s="13"/>
      <c r="E70" s="13"/>
    </row>
    <row r="71" spans="1:5" x14ac:dyDescent="0.3">
      <c r="A71" s="13"/>
      <c r="B71" s="13"/>
      <c r="C71" s="13"/>
      <c r="D71" s="13"/>
      <c r="E71" s="13"/>
    </row>
    <row r="72" spans="1:5" x14ac:dyDescent="0.3">
      <c r="A72" s="13"/>
      <c r="B72" s="13"/>
      <c r="C72" s="12"/>
      <c r="D72" s="12"/>
      <c r="E72" s="12"/>
    </row>
    <row r="73" spans="1:5" x14ac:dyDescent="0.3">
      <c r="A73" s="13"/>
      <c r="B73" s="13"/>
      <c r="C73" s="13"/>
      <c r="D73" s="13"/>
      <c r="E73" s="13"/>
    </row>
    <row r="74" spans="1:5" x14ac:dyDescent="0.3">
      <c r="A74" s="13"/>
      <c r="B74" s="13"/>
      <c r="C74" s="13"/>
      <c r="D74" s="13"/>
      <c r="E74" s="13"/>
    </row>
    <row r="75" spans="1:5" x14ac:dyDescent="0.3">
      <c r="A75" s="13"/>
      <c r="B75" s="13"/>
      <c r="C75" s="13"/>
      <c r="D75" s="13"/>
      <c r="E75" s="13"/>
    </row>
    <row r="76" spans="1:5" x14ac:dyDescent="0.3">
      <c r="A76" s="13"/>
      <c r="B76" s="13"/>
      <c r="C76" s="13"/>
      <c r="D76" s="13"/>
      <c r="E76" s="13"/>
    </row>
    <row r="77" spans="1:5" x14ac:dyDescent="0.3">
      <c r="A77" s="13"/>
      <c r="B77" s="13"/>
      <c r="C77" s="13"/>
      <c r="D77" s="13"/>
      <c r="E77" s="13"/>
    </row>
    <row r="78" spans="1:5" x14ac:dyDescent="0.3">
      <c r="A78" s="13"/>
      <c r="B78" s="13"/>
      <c r="C78" s="13"/>
      <c r="D78" s="13"/>
      <c r="E78" s="13"/>
    </row>
    <row r="79" spans="1:5" x14ac:dyDescent="0.3">
      <c r="A79" s="13"/>
      <c r="B79" s="13"/>
      <c r="C79" s="13"/>
      <c r="D79" s="13"/>
      <c r="E79" s="13"/>
    </row>
    <row r="80" spans="1:5" x14ac:dyDescent="0.3">
      <c r="A80" s="13"/>
      <c r="B80" s="13"/>
      <c r="C80" s="13"/>
      <c r="D80" s="13"/>
      <c r="E80" s="13"/>
    </row>
    <row r="81" spans="1:5" x14ac:dyDescent="0.3">
      <c r="A81" s="13"/>
      <c r="B81" s="13"/>
      <c r="C81" s="13"/>
      <c r="D81" s="13"/>
      <c r="E81" s="13"/>
    </row>
    <row r="82" spans="1:5" x14ac:dyDescent="0.3">
      <c r="A82" s="13"/>
      <c r="B82" s="13"/>
      <c r="C82" s="13"/>
      <c r="D82" s="13"/>
      <c r="E82" s="13"/>
    </row>
    <row r="83" spans="1:5" ht="14.25" customHeight="1" x14ac:dyDescent="0.3">
      <c r="A83" s="13"/>
      <c r="B83" s="13"/>
      <c r="C83" s="13"/>
      <c r="D83" s="13"/>
      <c r="E83" s="13"/>
    </row>
    <row r="84" spans="1:5" x14ac:dyDescent="0.3">
      <c r="A84" s="12"/>
      <c r="B84" s="12"/>
      <c r="C84" s="12"/>
      <c r="D84" s="12"/>
      <c r="E84" s="13"/>
    </row>
    <row r="85" spans="1:5" x14ac:dyDescent="0.3">
      <c r="A85" s="12"/>
      <c r="B85" s="12"/>
      <c r="C85" s="12"/>
      <c r="D85" s="12"/>
      <c r="E85" s="12"/>
    </row>
    <row r="86" spans="1:5" x14ac:dyDescent="0.3">
      <c r="A86" s="12"/>
      <c r="B86" s="12"/>
      <c r="C86" s="12"/>
      <c r="D86" s="12"/>
      <c r="E86" s="13"/>
    </row>
    <row r="87" spans="1:5" x14ac:dyDescent="0.3">
      <c r="A87" s="12"/>
      <c r="B87" s="12"/>
      <c r="C87" s="12"/>
      <c r="D87" s="12"/>
      <c r="E87" s="13"/>
    </row>
    <row r="88" spans="1:5" x14ac:dyDescent="0.3">
      <c r="A88" s="12"/>
      <c r="B88" s="12"/>
      <c r="C88" s="12"/>
      <c r="D88" s="12"/>
      <c r="E88" s="13"/>
    </row>
    <row r="89" spans="1:5" x14ac:dyDescent="0.3">
      <c r="A89" s="12"/>
      <c r="B89" s="12"/>
      <c r="C89" s="12"/>
      <c r="D89" s="12"/>
      <c r="E89" s="13"/>
    </row>
    <row r="90" spans="1:5" x14ac:dyDescent="0.3">
      <c r="A90" s="12"/>
      <c r="B90" s="12"/>
      <c r="C90" s="12"/>
      <c r="D90" s="12"/>
      <c r="E90" s="16"/>
    </row>
    <row r="91" spans="1:5" x14ac:dyDescent="0.3">
      <c r="A91" s="12"/>
      <c r="B91" s="12"/>
      <c r="C91" s="12"/>
      <c r="D91" s="12"/>
      <c r="E91" s="13"/>
    </row>
    <row r="92" spans="1:5" x14ac:dyDescent="0.3">
      <c r="A92" s="12"/>
      <c r="B92" s="12"/>
      <c r="C92" s="12"/>
      <c r="D92" s="12"/>
      <c r="E92" s="13"/>
    </row>
    <row r="93" spans="1:5" x14ac:dyDescent="0.3">
      <c r="A93" s="12"/>
      <c r="B93" s="12"/>
      <c r="C93" s="12"/>
      <c r="D93" s="12"/>
      <c r="E93" s="13"/>
    </row>
    <row r="94" spans="1:5" x14ac:dyDescent="0.3">
      <c r="A94" s="12"/>
      <c r="B94" s="12"/>
      <c r="C94" s="12"/>
      <c r="D94" s="12"/>
      <c r="E94" s="13"/>
    </row>
    <row r="95" spans="1:5" x14ac:dyDescent="0.3">
      <c r="A95" s="12"/>
      <c r="B95" s="12"/>
      <c r="C95" s="12"/>
      <c r="D95" s="12"/>
      <c r="E95" s="13"/>
    </row>
    <row r="96" spans="1:5" x14ac:dyDescent="0.3">
      <c r="A96" s="12"/>
      <c r="B96" s="12"/>
      <c r="C96" s="12"/>
      <c r="D96" s="12"/>
      <c r="E96" s="13"/>
    </row>
    <row r="97" spans="1:5" x14ac:dyDescent="0.3">
      <c r="A97" s="12"/>
      <c r="B97" s="12"/>
      <c r="C97" s="12"/>
      <c r="D97" s="12"/>
      <c r="E97" s="13"/>
    </row>
    <row r="98" spans="1:5" x14ac:dyDescent="0.3">
      <c r="A98" s="12"/>
      <c r="B98" s="12"/>
      <c r="C98" s="12"/>
      <c r="D98" s="12"/>
      <c r="E98" s="13"/>
    </row>
    <row r="99" spans="1:5" x14ac:dyDescent="0.3">
      <c r="A99" s="12"/>
      <c r="B99" s="12"/>
      <c r="C99" s="12"/>
      <c r="D99" s="12"/>
      <c r="E99" s="13"/>
    </row>
    <row r="100" spans="1:5" x14ac:dyDescent="0.3">
      <c r="A100" s="12"/>
      <c r="B100" s="12"/>
      <c r="C100" s="12"/>
      <c r="D100" s="12"/>
      <c r="E100" s="13"/>
    </row>
    <row r="101" spans="1:5" x14ac:dyDescent="0.3">
      <c r="A101" s="12"/>
      <c r="B101" s="12"/>
      <c r="C101" s="12"/>
      <c r="D101" s="12"/>
      <c r="E101" s="13"/>
    </row>
    <row r="102" spans="1:5" x14ac:dyDescent="0.3">
      <c r="A102" s="12"/>
      <c r="B102" s="12"/>
      <c r="C102" s="12"/>
      <c r="D102" s="12"/>
      <c r="E102" s="14"/>
    </row>
    <row r="103" spans="1:5" x14ac:dyDescent="0.3">
      <c r="A103" s="12"/>
      <c r="B103" s="12"/>
      <c r="C103" s="12"/>
      <c r="D103" s="12"/>
      <c r="E103" s="13"/>
    </row>
    <row r="104" spans="1:5" x14ac:dyDescent="0.3">
      <c r="A104" s="12"/>
      <c r="B104" s="12"/>
      <c r="C104" s="12"/>
      <c r="D104" s="12"/>
      <c r="E104" s="13"/>
    </row>
    <row r="105" spans="1:5" x14ac:dyDescent="0.3">
      <c r="A105" s="12"/>
      <c r="B105" s="12"/>
      <c r="C105" s="12"/>
      <c r="D105" s="12"/>
      <c r="E105" s="13"/>
    </row>
    <row r="106" spans="1:5" x14ac:dyDescent="0.3">
      <c r="A106" s="12"/>
      <c r="B106" s="12"/>
      <c r="C106" s="12"/>
      <c r="D106" s="12"/>
      <c r="E106" s="13"/>
    </row>
    <row r="107" spans="1:5" x14ac:dyDescent="0.3">
      <c r="A107" s="12"/>
      <c r="B107" s="12"/>
      <c r="C107" s="12"/>
      <c r="D107" s="12"/>
      <c r="E107" s="13"/>
    </row>
    <row r="108" spans="1:5" x14ac:dyDescent="0.3">
      <c r="A108" s="12"/>
      <c r="B108" s="12"/>
      <c r="C108" s="12"/>
      <c r="D108" s="12"/>
      <c r="E108" s="13"/>
    </row>
    <row r="109" spans="1:5" x14ac:dyDescent="0.3">
      <c r="A109" s="12"/>
      <c r="B109" s="12"/>
      <c r="C109" s="12"/>
      <c r="D109" s="12"/>
      <c r="E109" s="13"/>
    </row>
    <row r="110" spans="1:5" x14ac:dyDescent="0.3">
      <c r="A110" s="12"/>
      <c r="B110" s="12"/>
      <c r="C110" s="12"/>
      <c r="D110" s="12"/>
      <c r="E110" s="13"/>
    </row>
    <row r="111" spans="1:5" x14ac:dyDescent="0.3">
      <c r="A111" s="12"/>
      <c r="B111" s="12"/>
      <c r="C111" s="12"/>
      <c r="D111" s="12"/>
      <c r="E111" s="13"/>
    </row>
    <row r="112" spans="1:5" x14ac:dyDescent="0.3">
      <c r="A112" s="12"/>
      <c r="B112" s="12"/>
      <c r="C112" s="12"/>
      <c r="D112" s="12"/>
      <c r="E112" s="13"/>
    </row>
    <row r="113" spans="1:5" x14ac:dyDescent="0.3">
      <c r="A113" s="12"/>
      <c r="B113" s="12"/>
      <c r="C113" s="12"/>
      <c r="D113" s="12"/>
      <c r="E113" s="13"/>
    </row>
    <row r="114" spans="1:5" x14ac:dyDescent="0.3">
      <c r="A114" s="12"/>
      <c r="B114" s="12"/>
      <c r="C114" s="12"/>
      <c r="D114" s="12"/>
      <c r="E114" s="13"/>
    </row>
    <row r="115" spans="1:5" ht="17.25" customHeight="1" x14ac:dyDescent="0.3">
      <c r="A115" s="12"/>
      <c r="B115" s="12"/>
      <c r="C115" s="12"/>
      <c r="D115" s="12"/>
      <c r="E115" s="13"/>
    </row>
    <row r="116" spans="1:5" x14ac:dyDescent="0.3">
      <c r="A116" s="12"/>
      <c r="B116" s="12"/>
      <c r="C116" s="12"/>
      <c r="D116" s="12"/>
      <c r="E116" s="12"/>
    </row>
    <row r="117" spans="1:5" x14ac:dyDescent="0.3">
      <c r="A117" s="12"/>
      <c r="B117" s="12"/>
      <c r="C117" s="12"/>
      <c r="D117" s="12"/>
      <c r="E117" s="13"/>
    </row>
    <row r="118" spans="1:5" x14ac:dyDescent="0.3">
      <c r="A118" s="12"/>
      <c r="B118" s="12"/>
      <c r="C118" s="12"/>
      <c r="D118" s="12"/>
      <c r="E118" s="13"/>
    </row>
    <row r="119" spans="1:5" x14ac:dyDescent="0.3">
      <c r="A119" s="12"/>
      <c r="B119" s="12"/>
      <c r="C119" s="12"/>
      <c r="D119" s="12"/>
      <c r="E119" s="13"/>
    </row>
    <row r="120" spans="1:5" x14ac:dyDescent="0.3">
      <c r="A120" s="12"/>
      <c r="B120" s="12"/>
      <c r="C120" s="12"/>
      <c r="D120" s="12"/>
      <c r="E120" s="13"/>
    </row>
    <row r="121" spans="1:5" x14ac:dyDescent="0.3">
      <c r="A121" s="12"/>
      <c r="B121" s="12"/>
      <c r="C121" s="12"/>
      <c r="D121" s="12"/>
      <c r="E121" s="14"/>
    </row>
    <row r="122" spans="1:5" x14ac:dyDescent="0.3">
      <c r="A122" s="12"/>
      <c r="B122" s="12"/>
      <c r="C122" s="12"/>
      <c r="D122" s="12"/>
      <c r="E122" s="15"/>
    </row>
    <row r="123" spans="1:5" x14ac:dyDescent="0.3">
      <c r="A123" s="12"/>
      <c r="B123" s="12"/>
      <c r="C123" s="12"/>
      <c r="D123" s="12"/>
      <c r="E123" s="13"/>
    </row>
    <row r="124" spans="1:5" ht="31.5" customHeight="1" x14ac:dyDescent="0.3">
      <c r="A124" s="12"/>
      <c r="B124" s="12"/>
      <c r="C124" s="12"/>
      <c r="D124" s="12"/>
      <c r="E124" s="13"/>
    </row>
    <row r="125" spans="1:5" x14ac:dyDescent="0.3">
      <c r="A125" s="12"/>
      <c r="B125" s="12"/>
      <c r="C125" s="12"/>
      <c r="D125" s="12"/>
      <c r="E125" s="14"/>
    </row>
    <row r="126" spans="1:5" x14ac:dyDescent="0.3">
      <c r="A126" s="12"/>
      <c r="B126" s="12"/>
      <c r="C126" s="12"/>
      <c r="D126" s="12"/>
      <c r="E126" s="13"/>
    </row>
    <row r="127" spans="1:5" ht="15.75" customHeight="1" x14ac:dyDescent="0.3">
      <c r="A127" s="12"/>
      <c r="B127" s="12"/>
      <c r="C127" s="12"/>
      <c r="D127" s="12"/>
      <c r="E127" s="13"/>
    </row>
    <row r="128" spans="1:5" x14ac:dyDescent="0.3">
      <c r="A128" s="12"/>
      <c r="B128" s="12"/>
      <c r="C128" s="12"/>
      <c r="D128" s="12"/>
      <c r="E128" s="13"/>
    </row>
    <row r="129" spans="1:5" x14ac:dyDescent="0.3">
      <c r="A129" s="12"/>
      <c r="B129" s="12"/>
      <c r="C129" s="12"/>
      <c r="D129" s="12"/>
      <c r="E129" s="13"/>
    </row>
    <row r="130" spans="1:5" x14ac:dyDescent="0.3">
      <c r="A130" s="12"/>
      <c r="B130" s="12"/>
      <c r="C130" s="12"/>
      <c r="D130" s="12"/>
      <c r="E130" s="13"/>
    </row>
    <row r="131" spans="1:5" x14ac:dyDescent="0.3">
      <c r="A131" s="12"/>
      <c r="B131" s="12"/>
      <c r="C131" s="12"/>
      <c r="D131" s="12"/>
      <c r="E131" s="13"/>
    </row>
    <row r="132" spans="1:5" x14ac:dyDescent="0.3">
      <c r="A132" s="12"/>
      <c r="B132" s="12"/>
      <c r="C132" s="12"/>
      <c r="D132" s="12"/>
      <c r="E132" s="13"/>
    </row>
    <row r="133" spans="1:5" x14ac:dyDescent="0.3">
      <c r="A133" s="12"/>
      <c r="B133" s="12"/>
      <c r="C133" s="12"/>
      <c r="D133" s="12"/>
      <c r="E133" s="13"/>
    </row>
    <row r="134" spans="1:5" ht="14.25" customHeight="1" x14ac:dyDescent="0.3">
      <c r="A134" s="12"/>
      <c r="B134" s="12"/>
      <c r="C134" s="12"/>
      <c r="D134" s="12"/>
      <c r="E134" s="13"/>
    </row>
    <row r="135" spans="1:5" x14ac:dyDescent="0.3">
      <c r="A135" s="12"/>
      <c r="B135" s="12"/>
      <c r="C135" s="12"/>
      <c r="D135" s="12"/>
      <c r="E135" s="12"/>
    </row>
    <row r="136" spans="1:5" x14ac:dyDescent="0.3">
      <c r="A136" s="12"/>
      <c r="B136" s="12"/>
      <c r="C136" s="12"/>
      <c r="D136" s="12"/>
      <c r="E136" s="13"/>
    </row>
    <row r="137" spans="1:5" x14ac:dyDescent="0.3">
      <c r="A137" s="12"/>
      <c r="B137" s="12"/>
      <c r="C137" s="12"/>
      <c r="D137" s="12"/>
      <c r="E137" s="13"/>
    </row>
    <row r="138" spans="1:5" s="9" customFormat="1" x14ac:dyDescent="0.3">
      <c r="A138" s="12"/>
      <c r="B138" s="12"/>
      <c r="C138" s="12"/>
      <c r="D138" s="12"/>
      <c r="E138" s="14"/>
    </row>
    <row r="139" spans="1:5" x14ac:dyDescent="0.3">
      <c r="A139" s="12"/>
      <c r="B139" s="12"/>
      <c r="C139" s="12"/>
      <c r="D139" s="12"/>
      <c r="E139" s="13"/>
    </row>
    <row r="140" spans="1:5" x14ac:dyDescent="0.3">
      <c r="A140" s="12"/>
      <c r="B140" s="12"/>
      <c r="C140" s="12"/>
      <c r="D140" s="12"/>
      <c r="E140" s="13"/>
    </row>
    <row r="141" spans="1:5" s="9" customFormat="1" x14ac:dyDescent="0.3">
      <c r="A141" s="12"/>
      <c r="B141" s="12"/>
      <c r="C141" s="12"/>
      <c r="D141" s="12"/>
      <c r="E141" s="14"/>
    </row>
    <row r="142" spans="1:5" x14ac:dyDescent="0.3">
      <c r="A142" s="12"/>
      <c r="B142" s="12"/>
      <c r="C142" s="12"/>
      <c r="D142" s="12"/>
      <c r="E142" s="13"/>
    </row>
    <row r="143" spans="1:5" x14ac:dyDescent="0.3">
      <c r="A143" s="12"/>
      <c r="B143" s="12"/>
      <c r="C143" s="12"/>
      <c r="D143" s="12"/>
      <c r="E143" s="13"/>
    </row>
    <row r="144" spans="1:5" x14ac:dyDescent="0.3">
      <c r="A144" s="12"/>
      <c r="B144" s="12"/>
      <c r="C144" s="12"/>
      <c r="D144" s="12"/>
      <c r="E144" s="13"/>
    </row>
    <row r="145" spans="1:5" x14ac:dyDescent="0.3">
      <c r="A145" s="12"/>
      <c r="B145" s="12"/>
      <c r="C145" s="12"/>
      <c r="D145" s="12"/>
      <c r="E145" s="13"/>
    </row>
    <row r="146" spans="1:5" ht="14.25" customHeight="1" x14ac:dyDescent="0.3">
      <c r="A146" s="12"/>
      <c r="B146" s="12"/>
      <c r="C146" s="12"/>
      <c r="D146" s="12"/>
      <c r="E146" s="13"/>
    </row>
    <row r="147" spans="1:5" x14ac:dyDescent="0.3">
      <c r="A147" s="12"/>
      <c r="B147" s="12"/>
      <c r="C147" s="12"/>
      <c r="D147" s="12"/>
      <c r="E147" s="12"/>
    </row>
    <row r="148" spans="1:5" x14ac:dyDescent="0.3">
      <c r="A148" s="12"/>
      <c r="B148" s="12"/>
      <c r="C148" s="12"/>
      <c r="D148" s="12"/>
      <c r="E148" s="13"/>
    </row>
    <row r="149" spans="1:5" x14ac:dyDescent="0.3">
      <c r="A149" s="12"/>
      <c r="B149" s="12"/>
      <c r="C149" s="12"/>
      <c r="D149" s="12"/>
      <c r="E149" s="13"/>
    </row>
    <row r="150" spans="1:5" s="9" customFormat="1" x14ac:dyDescent="0.3">
      <c r="A150" s="12"/>
      <c r="B150" s="12"/>
      <c r="C150" s="12"/>
      <c r="D150" s="12"/>
      <c r="E150" s="12"/>
    </row>
    <row r="151" spans="1:5" s="9" customFormat="1" x14ac:dyDescent="0.3">
      <c r="A151" s="12"/>
      <c r="B151" s="12"/>
      <c r="C151" s="12"/>
      <c r="D151" s="12"/>
      <c r="E151" s="13"/>
    </row>
    <row r="152" spans="1:5" x14ac:dyDescent="0.3">
      <c r="A152" s="12"/>
      <c r="B152" s="12"/>
      <c r="C152" s="12"/>
      <c r="D152" s="12"/>
      <c r="E152" s="13"/>
    </row>
    <row r="153" spans="1:5" x14ac:dyDescent="0.3">
      <c r="A153" s="12"/>
      <c r="B153" s="12"/>
      <c r="C153" s="12"/>
      <c r="D153" s="12"/>
      <c r="E153" s="13"/>
    </row>
    <row r="154" spans="1:5" x14ac:dyDescent="0.3">
      <c r="A154" s="12"/>
      <c r="B154" s="12"/>
      <c r="C154" s="12"/>
      <c r="D154" s="12"/>
      <c r="E154" s="13"/>
    </row>
    <row r="155" spans="1:5" ht="14.25" customHeight="1" x14ac:dyDescent="0.3">
      <c r="A155" s="12"/>
      <c r="B155" s="12"/>
      <c r="C155" s="12"/>
      <c r="D155" s="12"/>
      <c r="E155" s="13"/>
    </row>
    <row r="156" spans="1:5" s="9" customFormat="1" x14ac:dyDescent="0.3">
      <c r="A156" s="12"/>
      <c r="B156" s="12"/>
      <c r="C156" s="12"/>
      <c r="D156" s="12"/>
      <c r="E156" s="12"/>
    </row>
    <row r="157" spans="1:5" x14ac:dyDescent="0.3">
      <c r="A157" s="12"/>
      <c r="B157" s="12"/>
      <c r="C157" s="12"/>
      <c r="D157" s="12"/>
      <c r="E157" s="13"/>
    </row>
    <row r="158" spans="1:5" x14ac:dyDescent="0.3">
      <c r="A158" s="12"/>
      <c r="B158" s="12"/>
      <c r="C158" s="12"/>
      <c r="D158" s="12"/>
      <c r="E158" s="13"/>
    </row>
    <row r="159" spans="1:5" x14ac:dyDescent="0.3">
      <c r="A159" s="12"/>
      <c r="B159" s="12"/>
      <c r="C159" s="12"/>
      <c r="D159" s="12"/>
      <c r="E159" s="13"/>
    </row>
    <row r="160" spans="1:5" x14ac:dyDescent="0.3">
      <c r="A160" s="12"/>
      <c r="B160" s="12"/>
      <c r="C160" s="12"/>
      <c r="D160" s="12"/>
      <c r="E160" s="13"/>
    </row>
    <row r="161" spans="1:5" x14ac:dyDescent="0.3">
      <c r="A161" s="12"/>
      <c r="B161" s="12"/>
      <c r="C161" s="12"/>
      <c r="D161" s="12"/>
      <c r="E161" s="12"/>
    </row>
    <row r="162" spans="1:5" x14ac:dyDescent="0.3">
      <c r="B162" s="17"/>
      <c r="C162" s="17"/>
      <c r="D162" s="17"/>
      <c r="E162" s="17"/>
    </row>
  </sheetData>
  <sheetProtection selectLockedCells="1" selectUnlockedCells="1"/>
  <mergeCells count="1">
    <mergeCell ref="A1:E1"/>
  </mergeCells>
  <phoneticPr fontId="20" type="noConversion"/>
  <printOptions horizontalCentered="1"/>
  <pageMargins left="0.74803149606299213" right="0.74803149606299213" top="1.1811023622047245" bottom="0.98425196850393704" header="0.51181102362204722" footer="0.51181102362204722"/>
  <pageSetup paperSize="9" scale="65" firstPageNumber="0" orientation="portrait" r:id="rId1"/>
  <headerFooter alignWithMargins="0">
    <oddHeader>&amp;L&amp;"Times New Roman,Normál"&amp;12Pécsely Község Önkormányzata&amp;C&amp;"Times New Roman,Normál"&amp;12 
8. melléklet
az önkormányzat 2019. évi költségvetési gazdálkodási beszámolójáról szóló
9/2020. (VII. 07.) önkormányzati rendeletéhez</oddHeader>
  </headerFooter>
  <rowBreaks count="2" manualBreakCount="2">
    <brk id="63" max="16383" man="1"/>
    <brk id="121" max="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5"/>
  </sheetPr>
  <dimension ref="A2:L62"/>
  <sheetViews>
    <sheetView view="pageLayout" zoomScaleNormal="100" zoomScaleSheetLayoutView="89" workbookViewId="0">
      <selection activeCell="A4" sqref="A4:J4"/>
    </sheetView>
  </sheetViews>
  <sheetFormatPr defaultColWidth="9.109375" defaultRowHeight="15.6" x14ac:dyDescent="0.3"/>
  <cols>
    <col min="1" max="1" width="45.6640625" style="74" customWidth="1"/>
    <col min="2" max="2" width="16.88671875" style="37" customWidth="1"/>
    <col min="3" max="3" width="16" style="37" customWidth="1"/>
    <col min="4" max="4" width="13.109375" style="37" customWidth="1"/>
    <col min="5" max="5" width="11.44140625" style="37" customWidth="1"/>
    <col min="6" max="6" width="45.88671875" style="74" customWidth="1"/>
    <col min="7" max="7" width="17.44140625" style="37" customWidth="1"/>
    <col min="8" max="8" width="15.33203125" style="37" customWidth="1"/>
    <col min="9" max="9" width="13.44140625" style="37" customWidth="1"/>
    <col min="10" max="10" width="11.88671875" style="37" customWidth="1"/>
    <col min="11" max="11" width="9.109375" style="37"/>
    <col min="12" max="12" width="10.5546875" style="37" customWidth="1"/>
    <col min="13" max="13" width="9.109375" style="37"/>
    <col min="14" max="14" width="12.33203125" style="37" customWidth="1"/>
    <col min="15" max="16384" width="9.109375" style="37"/>
  </cols>
  <sheetData>
    <row r="2" spans="1:12" x14ac:dyDescent="0.3">
      <c r="F2" s="75"/>
      <c r="G2" s="76"/>
      <c r="H2" s="76"/>
      <c r="I2" s="76"/>
      <c r="J2" s="76"/>
    </row>
    <row r="4" spans="1:12" ht="15.75" customHeight="1" x14ac:dyDescent="0.3">
      <c r="A4" s="539" t="s">
        <v>248</v>
      </c>
      <c r="B4" s="539"/>
      <c r="C4" s="539"/>
      <c r="D4" s="539"/>
      <c r="E4" s="539"/>
      <c r="F4" s="539"/>
      <c r="G4" s="539"/>
      <c r="H4" s="539"/>
      <c r="I4" s="539"/>
      <c r="J4" s="539"/>
    </row>
    <row r="6" spans="1:12" s="74" customFormat="1" ht="46.8" x14ac:dyDescent="0.3">
      <c r="A6" s="80" t="s">
        <v>84</v>
      </c>
      <c r="B6" s="356" t="str">
        <f>'4.sz.tábla'!B6</f>
        <v>2019. évi eredeti előirányzat</v>
      </c>
      <c r="C6" s="356" t="str">
        <f>'4.sz.tábla'!C6</f>
        <v>2019. évi módosított előirányzat IV.</v>
      </c>
      <c r="D6" s="356" t="str">
        <f>'4.sz.tábla'!D6</f>
        <v>2019. évi teljesítés</v>
      </c>
      <c r="E6" s="357" t="s">
        <v>398</v>
      </c>
      <c r="F6" s="80" t="s">
        <v>85</v>
      </c>
      <c r="G6" s="356" t="str">
        <f>B6</f>
        <v>2019. évi eredeti előirányzat</v>
      </c>
      <c r="H6" s="356" t="str">
        <f t="shared" ref="H6:I6" si="0">C6</f>
        <v>2019. évi módosított előirányzat IV.</v>
      </c>
      <c r="I6" s="356" t="str">
        <f t="shared" si="0"/>
        <v>2019. évi teljesítés</v>
      </c>
      <c r="J6" s="357" t="s">
        <v>398</v>
      </c>
    </row>
    <row r="7" spans="1:12" ht="31.2" x14ac:dyDescent="0.3">
      <c r="A7" s="358" t="s">
        <v>86</v>
      </c>
      <c r="B7" s="77">
        <f>'4.sz.tábla'!B7</f>
        <v>42390703</v>
      </c>
      <c r="C7" s="77">
        <f>'4.sz.tábla'!C7</f>
        <v>44428241</v>
      </c>
      <c r="D7" s="38">
        <f>'4.sz.tábla'!D7</f>
        <v>37031943</v>
      </c>
      <c r="E7" s="435">
        <f>D7/C7*100</f>
        <v>83.352260108609741</v>
      </c>
      <c r="F7" s="361" t="s">
        <v>75</v>
      </c>
      <c r="G7" s="38">
        <f>'6.tábla'!B6</f>
        <v>24675535</v>
      </c>
      <c r="H7" s="77">
        <f>'6.tábla'!C6</f>
        <v>25490086</v>
      </c>
      <c r="I7" s="77">
        <f>'6.tábla'!D6</f>
        <v>21379067</v>
      </c>
      <c r="J7" s="359">
        <f>I7/H7*100</f>
        <v>83.872086582995436</v>
      </c>
    </row>
    <row r="8" spans="1:12" x14ac:dyDescent="0.3">
      <c r="A8" s="360" t="s">
        <v>87</v>
      </c>
      <c r="B8" s="38">
        <f>'4.sz.tábla'!B9</f>
        <v>19900000</v>
      </c>
      <c r="C8" s="38">
        <f>'4.sz.tábla'!C9</f>
        <v>19900000</v>
      </c>
      <c r="D8" s="38">
        <f>'4.sz.tábla'!D9</f>
        <v>28558662</v>
      </c>
      <c r="E8" s="435">
        <f t="shared" ref="E8:E26" si="1">D8/C8*100</f>
        <v>143.51086432160804</v>
      </c>
      <c r="F8" s="361" t="s">
        <v>263</v>
      </c>
      <c r="G8" s="78">
        <f>'6.tábla'!B9</f>
        <v>4303092</v>
      </c>
      <c r="H8" s="78">
        <f>'6.tábla'!C9</f>
        <v>4419660</v>
      </c>
      <c r="I8" s="78">
        <f>'6.tábla'!D9</f>
        <v>3469885</v>
      </c>
      <c r="J8" s="359">
        <f t="shared" ref="J8:J20" si="2">I8/H8*100</f>
        <v>78.510224768421097</v>
      </c>
    </row>
    <row r="9" spans="1:12" x14ac:dyDescent="0.3">
      <c r="A9" s="361" t="s">
        <v>88</v>
      </c>
      <c r="B9" s="38">
        <f>'4.sz.tábla'!B10</f>
        <v>4020000</v>
      </c>
      <c r="C9" s="38">
        <f>'4.sz.tábla'!C10</f>
        <v>5370000</v>
      </c>
      <c r="D9" s="38">
        <f>'4.sz.tábla'!D10</f>
        <v>6624473</v>
      </c>
      <c r="E9" s="435">
        <f t="shared" si="1"/>
        <v>123.3607635009311</v>
      </c>
      <c r="F9" s="361" t="s">
        <v>89</v>
      </c>
      <c r="G9" s="38">
        <f>'6.tábla'!B12</f>
        <v>34998570</v>
      </c>
      <c r="H9" s="38">
        <f>'6.tábla'!C12</f>
        <v>36984840</v>
      </c>
      <c r="I9" s="38">
        <f>'6.tábla'!D12</f>
        <v>28881171</v>
      </c>
      <c r="J9" s="359">
        <f t="shared" si="2"/>
        <v>78.089214391626399</v>
      </c>
      <c r="L9" s="73"/>
    </row>
    <row r="10" spans="1:12" ht="31.2" x14ac:dyDescent="0.3">
      <c r="A10" s="360" t="s">
        <v>90</v>
      </c>
      <c r="B10" s="38">
        <f>'4.sz.tábla'!B12</f>
        <v>0</v>
      </c>
      <c r="C10" s="38">
        <f>'4.sz.tábla'!C12</f>
        <v>0</v>
      </c>
      <c r="D10" s="38">
        <f>'4.sz.tábla'!D12</f>
        <v>0</v>
      </c>
      <c r="E10" s="435"/>
      <c r="F10" s="361" t="s">
        <v>76</v>
      </c>
      <c r="G10" s="38">
        <f>'6.tábla'!B40</f>
        <v>3454000</v>
      </c>
      <c r="H10" s="38">
        <f>'6.tábla'!C40</f>
        <v>3454000</v>
      </c>
      <c r="I10" s="38">
        <f>'6.tábla'!D40</f>
        <v>3104395</v>
      </c>
      <c r="J10" s="359">
        <f t="shared" si="2"/>
        <v>89.878257093225244</v>
      </c>
    </row>
    <row r="11" spans="1:12" x14ac:dyDescent="0.3">
      <c r="A11" s="361"/>
      <c r="B11" s="79"/>
      <c r="C11" s="79"/>
      <c r="D11" s="79"/>
      <c r="E11" s="367"/>
      <c r="F11" s="361" t="s">
        <v>74</v>
      </c>
      <c r="G11" s="38">
        <f>'6.tábla'!B35</f>
        <v>14443117</v>
      </c>
      <c r="H11" s="38">
        <f>'6.tábla'!C35</f>
        <v>13145321</v>
      </c>
      <c r="I11" s="38">
        <f>'6.tábla'!D35</f>
        <v>12720642</v>
      </c>
      <c r="J11" s="359">
        <f t="shared" si="2"/>
        <v>96.769352380211942</v>
      </c>
    </row>
    <row r="12" spans="1:12" x14ac:dyDescent="0.3">
      <c r="A12" s="361"/>
      <c r="B12" s="79"/>
      <c r="C12" s="79"/>
      <c r="D12" s="79"/>
      <c r="E12" s="367"/>
      <c r="F12" s="361" t="s">
        <v>185</v>
      </c>
      <c r="G12" s="38">
        <f>'6.tábla'!B38</f>
        <v>0</v>
      </c>
      <c r="H12" s="38">
        <f>'6.tábla'!C38</f>
        <v>0</v>
      </c>
      <c r="I12" s="38">
        <f>'6.tábla'!D38</f>
        <v>0</v>
      </c>
      <c r="J12" s="359">
        <v>0</v>
      </c>
    </row>
    <row r="13" spans="1:12" ht="31.2" x14ac:dyDescent="0.3">
      <c r="A13" s="360"/>
      <c r="B13" s="79"/>
      <c r="C13" s="79"/>
      <c r="D13" s="79"/>
      <c r="E13" s="367"/>
      <c r="F13" s="361" t="s">
        <v>186</v>
      </c>
      <c r="G13" s="38">
        <f>'7. sz. tábla'!B5</f>
        <v>14343117</v>
      </c>
      <c r="H13" s="38">
        <f>'7. sz. tábla'!C5</f>
        <v>13015321</v>
      </c>
      <c r="I13" s="38">
        <f>'7. sz. tábla'!D5</f>
        <v>12590642</v>
      </c>
      <c r="J13" s="359">
        <f t="shared" si="2"/>
        <v>96.737083933619459</v>
      </c>
    </row>
    <row r="14" spans="1:12" ht="31.2" x14ac:dyDescent="0.3">
      <c r="A14" s="362"/>
      <c r="B14" s="79"/>
      <c r="C14" s="79"/>
      <c r="D14" s="79"/>
      <c r="E14" s="367"/>
      <c r="F14" s="370" t="s">
        <v>187</v>
      </c>
      <c r="G14" s="78">
        <f>'7. sz. tábla'!B10</f>
        <v>100000</v>
      </c>
      <c r="H14" s="78">
        <f>'7. sz. tábla'!C10</f>
        <v>130000</v>
      </c>
      <c r="I14" s="78">
        <f>'7. sz. tábla'!D10</f>
        <v>130000</v>
      </c>
      <c r="J14" s="359">
        <f t="shared" si="2"/>
        <v>100</v>
      </c>
    </row>
    <row r="15" spans="1:12" ht="31.2" x14ac:dyDescent="0.3">
      <c r="A15" s="360"/>
      <c r="B15" s="79"/>
      <c r="C15" s="79"/>
      <c r="D15" s="79"/>
      <c r="E15" s="367"/>
      <c r="F15" s="361" t="s">
        <v>188</v>
      </c>
      <c r="G15" s="79">
        <v>0</v>
      </c>
      <c r="H15" s="79">
        <v>0</v>
      </c>
      <c r="I15" s="79">
        <v>0</v>
      </c>
      <c r="J15" s="359"/>
    </row>
    <row r="16" spans="1:12" x14ac:dyDescent="0.3">
      <c r="A16" s="361"/>
      <c r="B16" s="79"/>
      <c r="C16" s="79"/>
      <c r="D16" s="79"/>
      <c r="E16" s="367"/>
      <c r="F16" s="361" t="s">
        <v>180</v>
      </c>
      <c r="G16" s="38">
        <f>'4.sz.tábla'!B31</f>
        <v>2862055</v>
      </c>
      <c r="H16" s="38">
        <f>'4.sz.tábla'!C31</f>
        <v>7949851</v>
      </c>
      <c r="I16" s="38">
        <f>'4.sz.tábla'!D31</f>
        <v>0</v>
      </c>
      <c r="J16" s="359">
        <f t="shared" si="2"/>
        <v>0</v>
      </c>
    </row>
    <row r="17" spans="1:10" s="83" customFormat="1" x14ac:dyDescent="0.3">
      <c r="A17" s="80" t="s">
        <v>91</v>
      </c>
      <c r="B17" s="39">
        <f t="shared" ref="B17:D17" si="3">SUM(B7:B16)</f>
        <v>66310703</v>
      </c>
      <c r="C17" s="39">
        <f t="shared" si="3"/>
        <v>69698241</v>
      </c>
      <c r="D17" s="39">
        <f t="shared" si="3"/>
        <v>72215078</v>
      </c>
      <c r="E17" s="368">
        <f t="shared" si="1"/>
        <v>103.61104808943458</v>
      </c>
      <c r="F17" s="80" t="s">
        <v>92</v>
      </c>
      <c r="G17" s="39">
        <f t="shared" ref="G17:I17" si="4">G7+G8+G9+G10+G11+G16</f>
        <v>84736369</v>
      </c>
      <c r="H17" s="39">
        <f t="shared" si="4"/>
        <v>91443758</v>
      </c>
      <c r="I17" s="39">
        <f t="shared" si="4"/>
        <v>69555160</v>
      </c>
      <c r="J17" s="363">
        <f t="shared" si="2"/>
        <v>76.063321894535434</v>
      </c>
    </row>
    <row r="18" spans="1:10" s="83" customFormat="1" x14ac:dyDescent="0.3">
      <c r="A18" s="80" t="s">
        <v>93</v>
      </c>
      <c r="B18" s="39"/>
      <c r="C18" s="39"/>
      <c r="D18" s="39"/>
      <c r="E18" s="368"/>
      <c r="F18" s="80" t="s">
        <v>94</v>
      </c>
      <c r="G18" s="39">
        <f>B17-G17</f>
        <v>-18425666</v>
      </c>
      <c r="H18" s="39">
        <f t="shared" ref="H18:I18" si="5">C17-H17</f>
        <v>-21745517</v>
      </c>
      <c r="I18" s="39">
        <f t="shared" si="5"/>
        <v>2659918</v>
      </c>
      <c r="J18" s="363">
        <f t="shared" si="2"/>
        <v>-12.232029249982881</v>
      </c>
    </row>
    <row r="19" spans="1:10" s="83" customFormat="1" ht="31.2" x14ac:dyDescent="0.3">
      <c r="A19" s="80" t="s">
        <v>95</v>
      </c>
      <c r="B19" s="39">
        <f t="shared" ref="B19:D19" si="6">SUM(B20)</f>
        <v>29000000</v>
      </c>
      <c r="C19" s="39">
        <f t="shared" si="6"/>
        <v>31570618</v>
      </c>
      <c r="D19" s="39">
        <f t="shared" si="6"/>
        <v>31570618</v>
      </c>
      <c r="E19" s="368">
        <f t="shared" si="1"/>
        <v>100</v>
      </c>
      <c r="F19" s="80" t="s">
        <v>96</v>
      </c>
      <c r="G19" s="39">
        <f t="shared" ref="G19:I19" si="7">SUM(G20:G21)</f>
        <v>2147175</v>
      </c>
      <c r="H19" s="39">
        <f t="shared" si="7"/>
        <v>2230867</v>
      </c>
      <c r="I19" s="39">
        <f t="shared" si="7"/>
        <v>1990718</v>
      </c>
      <c r="J19" s="363">
        <f t="shared" si="2"/>
        <v>89.235171796436092</v>
      </c>
    </row>
    <row r="20" spans="1:10" x14ac:dyDescent="0.3">
      <c r="A20" s="361" t="s">
        <v>97</v>
      </c>
      <c r="B20" s="38">
        <f>'5.sz.tábla'!B78</f>
        <v>29000000</v>
      </c>
      <c r="C20" s="38">
        <f>'5.sz.tábla'!C78</f>
        <v>31570618</v>
      </c>
      <c r="D20" s="38">
        <f>'5.sz.tábla'!D78</f>
        <v>31570618</v>
      </c>
      <c r="E20" s="367">
        <f t="shared" si="1"/>
        <v>100</v>
      </c>
      <c r="F20" s="361" t="s">
        <v>190</v>
      </c>
      <c r="G20" s="38">
        <f>'4.sz.tábla'!B37</f>
        <v>2147175</v>
      </c>
      <c r="H20" s="38">
        <f>'4.sz.tábla'!C37</f>
        <v>2230867</v>
      </c>
      <c r="I20" s="38">
        <f>'4.sz.tábla'!D37</f>
        <v>1990718</v>
      </c>
      <c r="J20" s="359">
        <f t="shared" si="2"/>
        <v>89.235171796436092</v>
      </c>
    </row>
    <row r="21" spans="1:10" s="83" customFormat="1" ht="31.2" x14ac:dyDescent="0.3">
      <c r="A21" s="80" t="s">
        <v>98</v>
      </c>
      <c r="B21" s="39">
        <f t="shared" ref="B21:D21" si="8">SUM(B22:B25)</f>
        <v>1040942</v>
      </c>
      <c r="C21" s="39">
        <f t="shared" si="8"/>
        <v>2055527</v>
      </c>
      <c r="D21" s="39">
        <f t="shared" si="8"/>
        <v>1815378</v>
      </c>
      <c r="E21" s="368">
        <f t="shared" si="1"/>
        <v>88.316913375499325</v>
      </c>
      <c r="F21" s="39" t="s">
        <v>191</v>
      </c>
      <c r="G21" s="39"/>
      <c r="H21" s="79"/>
      <c r="I21" s="79"/>
      <c r="J21" s="79"/>
    </row>
    <row r="22" spans="1:10" x14ac:dyDescent="0.3">
      <c r="A22" s="361" t="s">
        <v>99</v>
      </c>
      <c r="B22" s="38"/>
      <c r="C22" s="38"/>
      <c r="D22" s="38"/>
      <c r="E22" s="367"/>
      <c r="F22" s="361" t="s">
        <v>192</v>
      </c>
      <c r="G22" s="79"/>
      <c r="H22" s="79"/>
      <c r="I22" s="79"/>
      <c r="J22" s="79"/>
    </row>
    <row r="23" spans="1:10" x14ac:dyDescent="0.3">
      <c r="A23" s="361" t="s">
        <v>100</v>
      </c>
      <c r="B23" s="38"/>
      <c r="C23" s="38"/>
      <c r="D23" s="38"/>
      <c r="E23" s="367"/>
      <c r="F23" s="370"/>
      <c r="G23" s="79"/>
      <c r="H23" s="79"/>
      <c r="I23" s="79"/>
      <c r="J23" s="79"/>
    </row>
    <row r="24" spans="1:10" x14ac:dyDescent="0.3">
      <c r="A24" s="361" t="s">
        <v>221</v>
      </c>
      <c r="B24" s="38">
        <f>'5.sz.tábla'!B85</f>
        <v>1040942</v>
      </c>
      <c r="C24" s="38">
        <f>'5.sz.tábla'!C85</f>
        <v>2055527</v>
      </c>
      <c r="D24" s="38">
        <f>'5.sz.tábla'!D85</f>
        <v>1815378</v>
      </c>
      <c r="E24" s="367">
        <f t="shared" si="1"/>
        <v>88.316913375499325</v>
      </c>
      <c r="F24" s="370"/>
      <c r="G24" s="79"/>
      <c r="H24" s="79"/>
      <c r="I24" s="79"/>
      <c r="J24" s="79"/>
    </row>
    <row r="25" spans="1:10" x14ac:dyDescent="0.3">
      <c r="A25" s="361" t="s">
        <v>237</v>
      </c>
      <c r="B25" s="38">
        <f>'5.sz.tábla'!B84</f>
        <v>0</v>
      </c>
      <c r="C25" s="38">
        <f>'5.sz.tábla'!C84</f>
        <v>0</v>
      </c>
      <c r="D25" s="38">
        <f>'5.sz.tábla'!D84</f>
        <v>0</v>
      </c>
      <c r="E25" s="367"/>
      <c r="F25" s="370"/>
      <c r="G25" s="79"/>
      <c r="H25" s="79"/>
      <c r="I25" s="79"/>
      <c r="J25" s="79"/>
    </row>
    <row r="26" spans="1:10" x14ac:dyDescent="0.3">
      <c r="A26" s="364" t="s">
        <v>101</v>
      </c>
      <c r="B26" s="39">
        <f t="shared" ref="B26:D26" si="9">B17+B19+B21</f>
        <v>96351645</v>
      </c>
      <c r="C26" s="39">
        <f t="shared" si="9"/>
        <v>103324386</v>
      </c>
      <c r="D26" s="39">
        <f t="shared" si="9"/>
        <v>105601074</v>
      </c>
      <c r="E26" s="369">
        <f t="shared" si="1"/>
        <v>102.20343724084651</v>
      </c>
      <c r="F26" s="364" t="s">
        <v>102</v>
      </c>
      <c r="G26" s="365">
        <f t="shared" ref="G26:I26" si="10">G19+G17</f>
        <v>86883544</v>
      </c>
      <c r="H26" s="39">
        <f t="shared" si="10"/>
        <v>93674625</v>
      </c>
      <c r="I26" s="39">
        <f t="shared" si="10"/>
        <v>71545878</v>
      </c>
      <c r="J26" s="366">
        <f t="shared" ref="J26" si="11">I26/H26*100</f>
        <v>76.377010316294303</v>
      </c>
    </row>
    <row r="27" spans="1:10" x14ac:dyDescent="0.3">
      <c r="E27" s="349"/>
    </row>
    <row r="28" spans="1:10" ht="15.75" customHeight="1" x14ac:dyDescent="0.3">
      <c r="A28" s="540" t="s">
        <v>840</v>
      </c>
      <c r="B28" s="540"/>
      <c r="C28" s="540"/>
      <c r="D28" s="540"/>
      <c r="E28" s="540"/>
      <c r="F28" s="540"/>
      <c r="G28" s="540"/>
      <c r="H28" s="540"/>
      <c r="I28" s="540"/>
      <c r="J28" s="540"/>
    </row>
    <row r="30" spans="1:10" s="74" customFormat="1" ht="46.8" x14ac:dyDescent="0.3">
      <c r="A30" s="80" t="s">
        <v>103</v>
      </c>
      <c r="B30" s="356" t="str">
        <f>'4.sz.tábla'!B6</f>
        <v>2019. évi eredeti előirányzat</v>
      </c>
      <c r="C30" s="356" t="str">
        <f>'4.sz.tábla'!C6</f>
        <v>2019. évi módosított előirányzat IV.</v>
      </c>
      <c r="D30" s="356" t="str">
        <f>'4.sz.tábla'!D6</f>
        <v>2019. évi teljesítés</v>
      </c>
      <c r="E30" s="357" t="s">
        <v>398</v>
      </c>
      <c r="F30" s="80" t="s">
        <v>104</v>
      </c>
      <c r="G30" s="356" t="str">
        <f>B30</f>
        <v>2019. évi eredeti előirányzat</v>
      </c>
      <c r="H30" s="356" t="str">
        <f t="shared" ref="H30:I30" si="12">C30</f>
        <v>2019. évi módosított előirányzat IV.</v>
      </c>
      <c r="I30" s="356" t="str">
        <f t="shared" si="12"/>
        <v>2019. évi teljesítés</v>
      </c>
      <c r="J30" s="357" t="s">
        <v>398</v>
      </c>
    </row>
    <row r="31" spans="1:10" ht="31.2" x14ac:dyDescent="0.3">
      <c r="A31" s="360" t="s">
        <v>105</v>
      </c>
      <c r="B31" s="38">
        <f>'4.sz.tábla'!B8</f>
        <v>0</v>
      </c>
      <c r="C31" s="38">
        <f>'4.sz.tábla'!C8</f>
        <v>105324561</v>
      </c>
      <c r="D31" s="38">
        <f>'4.sz.tábla'!D8</f>
        <v>105309578</v>
      </c>
      <c r="E31" s="435">
        <v>100</v>
      </c>
      <c r="F31" s="361" t="s">
        <v>106</v>
      </c>
      <c r="G31" s="38">
        <f>'4.sz.tábla'!B27</f>
        <v>7333211</v>
      </c>
      <c r="H31" s="38">
        <f>'4.sz.tábla'!C27</f>
        <v>17811432</v>
      </c>
      <c r="I31" s="38">
        <f>'4.sz.tábla'!D27</f>
        <v>7623178</v>
      </c>
      <c r="J31" s="435">
        <f t="shared" ref="J31:J46" si="13">I31/H31*100</f>
        <v>42.79935493114759</v>
      </c>
    </row>
    <row r="32" spans="1:10" x14ac:dyDescent="0.3">
      <c r="A32" s="361" t="s">
        <v>107</v>
      </c>
      <c r="B32" s="38">
        <v>0</v>
      </c>
      <c r="C32" s="38">
        <f>'4.sz.tábla'!C11:G11</f>
        <v>5000000</v>
      </c>
      <c r="D32" s="38">
        <f>'4.sz.tábla'!D11:H11</f>
        <v>5165748</v>
      </c>
      <c r="E32" s="435">
        <f t="shared" ref="E32" si="14">D32/C32*100</f>
        <v>103.31496</v>
      </c>
      <c r="F32" s="361" t="s">
        <v>108</v>
      </c>
      <c r="G32" s="38"/>
      <c r="H32" s="38"/>
      <c r="I32" s="38"/>
      <c r="J32" s="435"/>
    </row>
    <row r="33" spans="1:10" x14ac:dyDescent="0.3">
      <c r="A33" s="361" t="s">
        <v>109</v>
      </c>
      <c r="B33" s="38">
        <f>'4.sz.tábla'!B13</f>
        <v>0</v>
      </c>
      <c r="C33" s="38">
        <f>'4.sz.tábla'!C13</f>
        <v>0</v>
      </c>
      <c r="D33" s="38">
        <f>'4.sz.tábla'!D13</f>
        <v>0</v>
      </c>
      <c r="E33" s="435">
        <v>0</v>
      </c>
      <c r="F33" s="361" t="s">
        <v>110</v>
      </c>
      <c r="G33" s="38">
        <f>'4.sz.tábla'!B28</f>
        <v>2070600</v>
      </c>
      <c r="H33" s="38">
        <f>'4.sz.tábla'!C28</f>
        <v>102098600</v>
      </c>
      <c r="I33" s="38">
        <f>'4.sz.tábla'!D28</f>
        <v>8817541</v>
      </c>
      <c r="J33" s="435">
        <f t="shared" si="13"/>
        <v>8.636299616253309</v>
      </c>
    </row>
    <row r="34" spans="1:10" x14ac:dyDescent="0.3">
      <c r="A34" s="361"/>
      <c r="B34" s="79"/>
      <c r="C34" s="79"/>
      <c r="D34" s="79"/>
      <c r="E34" s="79"/>
      <c r="F34" s="361" t="s">
        <v>111</v>
      </c>
      <c r="G34" s="38">
        <f>SUM(G35:G38)</f>
        <v>64290</v>
      </c>
      <c r="H34" s="38">
        <f t="shared" ref="H34:I34" si="15">SUM(H35:H38)</f>
        <v>64290</v>
      </c>
      <c r="I34" s="38">
        <f t="shared" si="15"/>
        <v>64290</v>
      </c>
      <c r="J34" s="435">
        <f t="shared" si="13"/>
        <v>100</v>
      </c>
    </row>
    <row r="35" spans="1:10" ht="31.2" x14ac:dyDescent="0.3">
      <c r="A35" s="361"/>
      <c r="B35" s="79"/>
      <c r="C35" s="79"/>
      <c r="D35" s="79"/>
      <c r="E35" s="79"/>
      <c r="F35" s="361" t="s">
        <v>112</v>
      </c>
      <c r="G35" s="38"/>
      <c r="H35" s="38"/>
      <c r="I35" s="38"/>
      <c r="J35" s="435"/>
    </row>
    <row r="36" spans="1:10" ht="31.2" x14ac:dyDescent="0.3">
      <c r="A36" s="361"/>
      <c r="B36" s="79"/>
      <c r="C36" s="79"/>
      <c r="D36" s="79"/>
      <c r="E36" s="79"/>
      <c r="F36" s="492" t="s">
        <v>113</v>
      </c>
      <c r="G36" s="38">
        <f>'8.sz.tábla '!B35</f>
        <v>64290</v>
      </c>
      <c r="H36" s="38">
        <f>'8.sz.tábla '!C35</f>
        <v>64290</v>
      </c>
      <c r="I36" s="38">
        <f>'8.sz.tábla '!D35</f>
        <v>64290</v>
      </c>
      <c r="J36" s="435">
        <f t="shared" si="13"/>
        <v>100</v>
      </c>
    </row>
    <row r="37" spans="1:10" ht="31.2" x14ac:dyDescent="0.3">
      <c r="A37" s="361"/>
      <c r="B37" s="79"/>
      <c r="C37" s="79"/>
      <c r="D37" s="79"/>
      <c r="E37" s="79"/>
      <c r="F37" s="361" t="s">
        <v>193</v>
      </c>
      <c r="G37" s="84"/>
      <c r="H37" s="79"/>
      <c r="I37" s="79"/>
      <c r="J37" s="435"/>
    </row>
    <row r="38" spans="1:10" ht="31.2" x14ac:dyDescent="0.3">
      <c r="A38" s="361"/>
      <c r="B38" s="79"/>
      <c r="C38" s="79"/>
      <c r="D38" s="79"/>
      <c r="E38" s="79"/>
      <c r="F38" s="361" t="s">
        <v>114</v>
      </c>
      <c r="G38" s="84"/>
      <c r="H38" s="79"/>
      <c r="I38" s="79"/>
      <c r="J38" s="435"/>
    </row>
    <row r="39" spans="1:10" s="83" customFormat="1" x14ac:dyDescent="0.3">
      <c r="A39" s="80" t="s">
        <v>115</v>
      </c>
      <c r="B39" s="81">
        <f>SUM(B31:B37)</f>
        <v>0</v>
      </c>
      <c r="C39" s="39">
        <f t="shared" ref="C39:D39" si="16">SUM(C31:C37)</f>
        <v>110324561</v>
      </c>
      <c r="D39" s="39">
        <f t="shared" si="16"/>
        <v>110475326</v>
      </c>
      <c r="E39" s="366">
        <f t="shared" ref="E39" si="17">D39/C39*100</f>
        <v>100.13665588028036</v>
      </c>
      <c r="F39" s="80" t="s">
        <v>116</v>
      </c>
      <c r="G39" s="39">
        <f>SUM(G31:G34)</f>
        <v>9468101</v>
      </c>
      <c r="H39" s="39">
        <f>SUM(H31:H34)</f>
        <v>119974322</v>
      </c>
      <c r="I39" s="39">
        <f t="shared" ref="I39" si="18">SUM(I31:I34)</f>
        <v>16505009</v>
      </c>
      <c r="J39" s="366">
        <f t="shared" si="13"/>
        <v>13.757117960624941</v>
      </c>
    </row>
    <row r="40" spans="1:10" s="83" customFormat="1" x14ac:dyDescent="0.3">
      <c r="A40" s="80" t="s">
        <v>117</v>
      </c>
      <c r="B40" s="81"/>
      <c r="C40" s="81"/>
      <c r="D40" s="81"/>
      <c r="E40" s="81"/>
      <c r="F40" s="80" t="s">
        <v>118</v>
      </c>
      <c r="G40" s="39">
        <f>B39-G39</f>
        <v>-9468101</v>
      </c>
      <c r="H40" s="39">
        <f>C39-H39</f>
        <v>-9649761</v>
      </c>
      <c r="I40" s="39">
        <f>D39-I39</f>
        <v>93970317</v>
      </c>
      <c r="J40" s="366">
        <f t="shared" si="13"/>
        <v>-973.80978658435174</v>
      </c>
    </row>
    <row r="41" spans="1:10" s="83" customFormat="1" ht="31.2" x14ac:dyDescent="0.3">
      <c r="A41" s="80" t="s">
        <v>119</v>
      </c>
      <c r="B41" s="81"/>
      <c r="C41" s="81"/>
      <c r="D41" s="81"/>
      <c r="E41" s="81"/>
      <c r="F41" s="80" t="s">
        <v>120</v>
      </c>
      <c r="G41" s="82">
        <f>SUM(G42:G43)</f>
        <v>0</v>
      </c>
      <c r="H41" s="81"/>
      <c r="I41" s="81"/>
      <c r="J41" s="435"/>
    </row>
    <row r="42" spans="1:10" x14ac:dyDescent="0.3">
      <c r="A42" s="361" t="s">
        <v>121</v>
      </c>
      <c r="B42" s="79">
        <v>0</v>
      </c>
      <c r="C42" s="79">
        <v>0</v>
      </c>
      <c r="D42" s="79">
        <v>0</v>
      </c>
      <c r="E42" s="79">
        <v>0</v>
      </c>
      <c r="F42" s="361" t="s">
        <v>122</v>
      </c>
      <c r="G42" s="84"/>
      <c r="H42" s="79"/>
      <c r="I42" s="79"/>
      <c r="J42" s="435"/>
    </row>
    <row r="43" spans="1:10" ht="31.2" x14ac:dyDescent="0.3">
      <c r="A43" s="80" t="s">
        <v>123</v>
      </c>
      <c r="B43" s="81">
        <f>SUM(B44:B45)</f>
        <v>0</v>
      </c>
      <c r="C43" s="81">
        <f t="shared" ref="C43:D43" si="19">SUM(C44:C45)</f>
        <v>0</v>
      </c>
      <c r="D43" s="81">
        <f t="shared" si="19"/>
        <v>0</v>
      </c>
      <c r="E43" s="81">
        <v>0</v>
      </c>
      <c r="F43" s="361" t="s">
        <v>124</v>
      </c>
      <c r="G43" s="84"/>
      <c r="H43" s="79"/>
      <c r="I43" s="79"/>
      <c r="J43" s="435"/>
    </row>
    <row r="44" spans="1:10" x14ac:dyDescent="0.3">
      <c r="A44" s="361" t="s">
        <v>125</v>
      </c>
      <c r="B44" s="79"/>
      <c r="C44" s="79"/>
      <c r="D44" s="79"/>
      <c r="E44" s="79"/>
      <c r="F44" s="361" t="s">
        <v>189</v>
      </c>
      <c r="G44" s="84"/>
      <c r="H44" s="79"/>
      <c r="I44" s="79"/>
      <c r="J44" s="435"/>
    </row>
    <row r="45" spans="1:10" x14ac:dyDescent="0.3">
      <c r="A45" s="361" t="s">
        <v>126</v>
      </c>
      <c r="B45" s="79"/>
      <c r="C45" s="79"/>
      <c r="D45" s="79"/>
      <c r="E45" s="79"/>
      <c r="F45" s="361"/>
      <c r="G45" s="84"/>
      <c r="H45" s="79"/>
      <c r="I45" s="79"/>
      <c r="J45" s="435"/>
    </row>
    <row r="46" spans="1:10" s="83" customFormat="1" x14ac:dyDescent="0.3">
      <c r="A46" s="80" t="s">
        <v>127</v>
      </c>
      <c r="B46" s="81">
        <f>B39+B41+B43</f>
        <v>0</v>
      </c>
      <c r="C46" s="39">
        <f t="shared" ref="C46:D46" si="20">C39+C41+C43</f>
        <v>110324561</v>
      </c>
      <c r="D46" s="39">
        <f t="shared" si="20"/>
        <v>110475326</v>
      </c>
      <c r="E46" s="366">
        <f t="shared" ref="E46" si="21">D46/C46*100</f>
        <v>100.13665588028036</v>
      </c>
      <c r="F46" s="80" t="s">
        <v>128</v>
      </c>
      <c r="G46" s="39">
        <f>G39+G41</f>
        <v>9468101</v>
      </c>
      <c r="H46" s="39">
        <f>H39+H41</f>
        <v>119974322</v>
      </c>
      <c r="I46" s="39">
        <f t="shared" ref="I46" si="22">I39+I41</f>
        <v>16505009</v>
      </c>
      <c r="J46" s="366">
        <f t="shared" si="13"/>
        <v>13.757117960624941</v>
      </c>
    </row>
    <row r="47" spans="1:10" x14ac:dyDescent="0.3">
      <c r="A47" s="86"/>
      <c r="B47" s="85"/>
      <c r="C47" s="85"/>
      <c r="D47" s="85"/>
      <c r="E47" s="85"/>
      <c r="F47" s="86"/>
      <c r="G47" s="85"/>
      <c r="H47" s="85"/>
      <c r="I47" s="85"/>
      <c r="J47" s="85"/>
    </row>
    <row r="48" spans="1:10" ht="15.75" customHeight="1" x14ac:dyDescent="0.3">
      <c r="A48" s="540" t="s">
        <v>839</v>
      </c>
      <c r="B48" s="540"/>
      <c r="C48" s="540"/>
      <c r="D48" s="540"/>
      <c r="E48" s="540"/>
      <c r="F48" s="540"/>
      <c r="G48" s="540"/>
      <c r="H48" s="540"/>
      <c r="I48" s="540"/>
      <c r="J48" s="540"/>
    </row>
    <row r="50" spans="1:10" s="74" customFormat="1" ht="46.8" x14ac:dyDescent="0.3">
      <c r="A50" s="80" t="s">
        <v>129</v>
      </c>
      <c r="B50" s="356" t="str">
        <f>B6</f>
        <v>2019. évi eredeti előirányzat</v>
      </c>
      <c r="C50" s="356" t="str">
        <f t="shared" ref="C50:D50" si="23">C6</f>
        <v>2019. évi módosított előirányzat IV.</v>
      </c>
      <c r="D50" s="356" t="str">
        <f t="shared" si="23"/>
        <v>2019. évi teljesítés</v>
      </c>
      <c r="E50" s="357" t="s">
        <v>398</v>
      </c>
      <c r="F50" s="80" t="s">
        <v>130</v>
      </c>
      <c r="G50" s="356" t="str">
        <f>G6</f>
        <v>2019. évi eredeti előirányzat</v>
      </c>
      <c r="H50" s="356" t="str">
        <f t="shared" ref="H50:I50" si="24">H6</f>
        <v>2019. évi módosított előirányzat IV.</v>
      </c>
      <c r="I50" s="356" t="str">
        <f t="shared" si="24"/>
        <v>2019. évi teljesítés</v>
      </c>
      <c r="J50" s="357" t="s">
        <v>398</v>
      </c>
    </row>
    <row r="51" spans="1:10" x14ac:dyDescent="0.3">
      <c r="A51" s="361" t="s">
        <v>131</v>
      </c>
      <c r="B51" s="38">
        <f>B17</f>
        <v>66310703</v>
      </c>
      <c r="C51" s="38">
        <f>C17</f>
        <v>69698241</v>
      </c>
      <c r="D51" s="38">
        <f t="shared" ref="D51" si="25">D17</f>
        <v>72215078</v>
      </c>
      <c r="E51" s="435">
        <f t="shared" ref="E51:E53" si="26">D51/C51*100</f>
        <v>103.61104808943458</v>
      </c>
      <c r="F51" s="361" t="s">
        <v>132</v>
      </c>
      <c r="G51" s="38">
        <f t="shared" ref="G51:I51" si="27">G17</f>
        <v>84736369</v>
      </c>
      <c r="H51" s="38">
        <f t="shared" si="27"/>
        <v>91443758</v>
      </c>
      <c r="I51" s="38">
        <f t="shared" si="27"/>
        <v>69555160</v>
      </c>
      <c r="J51" s="435">
        <f t="shared" ref="J51:J56" si="28">I51/H51*100</f>
        <v>76.063321894535434</v>
      </c>
    </row>
    <row r="52" spans="1:10" x14ac:dyDescent="0.3">
      <c r="A52" s="361" t="s">
        <v>133</v>
      </c>
      <c r="B52" s="79"/>
      <c r="C52" s="38">
        <f>C39</f>
        <v>110324561</v>
      </c>
      <c r="D52" s="38">
        <f t="shared" ref="D52" si="29">D39</f>
        <v>110475326</v>
      </c>
      <c r="E52" s="435">
        <f t="shared" si="26"/>
        <v>100.13665588028036</v>
      </c>
      <c r="F52" s="361" t="s">
        <v>134</v>
      </c>
      <c r="G52" s="38">
        <f t="shared" ref="G52:I52" si="30">G39</f>
        <v>9468101</v>
      </c>
      <c r="H52" s="38">
        <f t="shared" si="30"/>
        <v>119974322</v>
      </c>
      <c r="I52" s="38">
        <f t="shared" si="30"/>
        <v>16505009</v>
      </c>
      <c r="J52" s="435">
        <f t="shared" si="28"/>
        <v>13.757117960624941</v>
      </c>
    </row>
    <row r="53" spans="1:10" s="83" customFormat="1" x14ac:dyDescent="0.3">
      <c r="A53" s="80" t="s">
        <v>8</v>
      </c>
      <c r="B53" s="39">
        <f>SUM(B51:B52)</f>
        <v>66310703</v>
      </c>
      <c r="C53" s="39">
        <f>SUM(C51:C52)</f>
        <v>180022802</v>
      </c>
      <c r="D53" s="39">
        <f t="shared" ref="D53" si="31">SUM(D51:D52)</f>
        <v>182690404</v>
      </c>
      <c r="E53" s="366">
        <f t="shared" si="26"/>
        <v>101.48181339828272</v>
      </c>
      <c r="F53" s="80" t="s">
        <v>20</v>
      </c>
      <c r="G53" s="39">
        <f t="shared" ref="G53:I53" si="32">SUM(G51:G52)</f>
        <v>94204470</v>
      </c>
      <c r="H53" s="39">
        <f t="shared" si="32"/>
        <v>211418080</v>
      </c>
      <c r="I53" s="39">
        <f t="shared" si="32"/>
        <v>86060169</v>
      </c>
      <c r="J53" s="366">
        <f t="shared" si="28"/>
        <v>40.70615389185258</v>
      </c>
    </row>
    <row r="54" spans="1:10" s="83" customFormat="1" x14ac:dyDescent="0.3">
      <c r="A54" s="80" t="s">
        <v>135</v>
      </c>
      <c r="B54" s="82"/>
      <c r="C54" s="39"/>
      <c r="D54" s="39"/>
      <c r="E54" s="39"/>
      <c r="F54" s="80" t="s">
        <v>136</v>
      </c>
      <c r="G54" s="39">
        <f>G53-B53</f>
        <v>27893767</v>
      </c>
      <c r="H54" s="39">
        <f>H53-C53</f>
        <v>31395278</v>
      </c>
      <c r="I54" s="39">
        <f>I53-D53</f>
        <v>-96630235</v>
      </c>
      <c r="J54" s="366">
        <f t="shared" si="28"/>
        <v>-307.7858874191208</v>
      </c>
    </row>
    <row r="55" spans="1:10" s="83" customFormat="1" ht="31.2" x14ac:dyDescent="0.3">
      <c r="A55" s="80" t="s">
        <v>137</v>
      </c>
      <c r="B55" s="39">
        <f>SUM(B56:B57)</f>
        <v>29000000</v>
      </c>
      <c r="C55" s="39">
        <f>SUM(C56:C57)</f>
        <v>31570618</v>
      </c>
      <c r="D55" s="39">
        <f t="shared" ref="D55" si="33">SUM(D56:D57)</f>
        <v>31570618</v>
      </c>
      <c r="E55" s="366">
        <f t="shared" ref="E55:E57" si="34">D55/C55*100</f>
        <v>100</v>
      </c>
      <c r="F55" s="80" t="s">
        <v>138</v>
      </c>
      <c r="G55" s="39">
        <f>SUM(G56:G57)</f>
        <v>2147175</v>
      </c>
      <c r="H55" s="39">
        <f>SUM(H56:H57)</f>
        <v>2230867</v>
      </c>
      <c r="I55" s="39">
        <f t="shared" ref="I55" si="35">SUM(I56:I57)</f>
        <v>1990718</v>
      </c>
      <c r="J55" s="366">
        <f t="shared" si="28"/>
        <v>89.235171796436092</v>
      </c>
    </row>
    <row r="56" spans="1:10" ht="31.2" x14ac:dyDescent="0.3">
      <c r="A56" s="361" t="s">
        <v>95</v>
      </c>
      <c r="B56" s="38">
        <f>'5.sz.tábla'!B79</f>
        <v>22884486</v>
      </c>
      <c r="C56" s="38">
        <f>'5.sz.tábla'!C79</f>
        <v>25455104</v>
      </c>
      <c r="D56" s="38">
        <f>'5.sz.tábla'!D79</f>
        <v>25455104</v>
      </c>
      <c r="E56" s="435">
        <f t="shared" si="34"/>
        <v>100</v>
      </c>
      <c r="F56" s="361" t="s">
        <v>139</v>
      </c>
      <c r="G56" s="38">
        <f>G19</f>
        <v>2147175</v>
      </c>
      <c r="H56" s="38">
        <f>H19</f>
        <v>2230867</v>
      </c>
      <c r="I56" s="38">
        <f t="shared" ref="I56" si="36">I19</f>
        <v>1990718</v>
      </c>
      <c r="J56" s="435">
        <f t="shared" si="28"/>
        <v>89.235171796436092</v>
      </c>
    </row>
    <row r="57" spans="1:10" ht="31.2" x14ac:dyDescent="0.3">
      <c r="A57" s="361" t="s">
        <v>119</v>
      </c>
      <c r="B57" s="38">
        <f>'5.sz.tábla'!B80</f>
        <v>6115514</v>
      </c>
      <c r="C57" s="38">
        <f>'5.sz.tábla'!C80</f>
        <v>6115514</v>
      </c>
      <c r="D57" s="38">
        <f>'5.sz.tábla'!D80</f>
        <v>6115514</v>
      </c>
      <c r="E57" s="435">
        <f t="shared" si="34"/>
        <v>100</v>
      </c>
      <c r="F57" s="361" t="s">
        <v>140</v>
      </c>
      <c r="G57" s="38">
        <f>G41</f>
        <v>0</v>
      </c>
      <c r="H57" s="38">
        <v>0</v>
      </c>
      <c r="I57" s="38">
        <v>0</v>
      </c>
      <c r="J57" s="435">
        <v>0</v>
      </c>
    </row>
    <row r="58" spans="1:10" s="83" customFormat="1" x14ac:dyDescent="0.3">
      <c r="A58" s="80" t="s">
        <v>141</v>
      </c>
      <c r="B58" s="39">
        <f>SUM(B59:B60)</f>
        <v>1040942</v>
      </c>
      <c r="C58" s="39">
        <f t="shared" ref="C58:D58" si="37">SUM(C59:C60)</f>
        <v>2055527</v>
      </c>
      <c r="D58" s="39">
        <f t="shared" si="37"/>
        <v>1815378</v>
      </c>
      <c r="E58" s="39"/>
      <c r="F58" s="80"/>
      <c r="G58" s="80"/>
      <c r="H58" s="80"/>
      <c r="I58" s="80"/>
      <c r="J58" s="80"/>
    </row>
    <row r="59" spans="1:10" ht="31.2" x14ac:dyDescent="0.3">
      <c r="A59" s="361" t="s">
        <v>98</v>
      </c>
      <c r="B59" s="38">
        <f>B21</f>
        <v>1040942</v>
      </c>
      <c r="C59" s="38">
        <f>C21</f>
        <v>2055527</v>
      </c>
      <c r="D59" s="38">
        <f t="shared" ref="D59" si="38">D21</f>
        <v>1815378</v>
      </c>
      <c r="E59" s="435">
        <f t="shared" ref="E59" si="39">D59/C59*100</f>
        <v>88.316913375499325</v>
      </c>
      <c r="F59" s="361"/>
      <c r="G59" s="79"/>
      <c r="H59" s="79"/>
      <c r="I59" s="79"/>
      <c r="J59" s="79"/>
    </row>
    <row r="60" spans="1:10" ht="31.2" x14ac:dyDescent="0.3">
      <c r="A60" s="361" t="s">
        <v>123</v>
      </c>
      <c r="B60" s="38">
        <f>B43</f>
        <v>0</v>
      </c>
      <c r="C60" s="38">
        <f>C43</f>
        <v>0</v>
      </c>
      <c r="D60" s="38">
        <f t="shared" ref="D60" si="40">D43</f>
        <v>0</v>
      </c>
      <c r="E60" s="435">
        <v>0</v>
      </c>
      <c r="F60" s="80"/>
      <c r="G60" s="81"/>
      <c r="H60" s="81"/>
      <c r="I60" s="81"/>
      <c r="J60" s="81"/>
    </row>
    <row r="61" spans="1:10" s="83" customFormat="1" x14ac:dyDescent="0.3">
      <c r="A61" s="80" t="s">
        <v>67</v>
      </c>
      <c r="B61" s="39">
        <f>B53+B55+B58</f>
        <v>96351645</v>
      </c>
      <c r="C61" s="39">
        <f>C53+C55+C58</f>
        <v>213648947</v>
      </c>
      <c r="D61" s="39">
        <f t="shared" ref="D61" si="41">D53+D55+D58</f>
        <v>216076400</v>
      </c>
      <c r="E61" s="366">
        <f t="shared" ref="E61" si="42">D61/C61*100</f>
        <v>101.13618767332375</v>
      </c>
      <c r="F61" s="80" t="s">
        <v>142</v>
      </c>
      <c r="G61" s="39">
        <f>G53+G55</f>
        <v>96351645</v>
      </c>
      <c r="H61" s="39">
        <f>H53+H55</f>
        <v>213648947</v>
      </c>
      <c r="I61" s="39">
        <f t="shared" ref="I61" si="43">I53+I55</f>
        <v>88050887</v>
      </c>
      <c r="J61" s="366">
        <f>I61/H61*100</f>
        <v>41.212881334725232</v>
      </c>
    </row>
    <row r="62" spans="1:10" x14ac:dyDescent="0.3">
      <c r="A62" s="74" t="s">
        <v>143</v>
      </c>
      <c r="D62" s="40">
        <f>D61-I61</f>
        <v>128025513</v>
      </c>
    </row>
  </sheetData>
  <sheetProtection selectLockedCells="1" selectUnlockedCells="1"/>
  <mergeCells count="3">
    <mergeCell ref="A4:J4"/>
    <mergeCell ref="A48:J48"/>
    <mergeCell ref="A28:J28"/>
  </mergeCells>
  <phoneticPr fontId="20" type="noConversion"/>
  <pageMargins left="0.74803149606299213" right="0.74803149606299213" top="0.98425196850393704" bottom="0.98425196850393704" header="0.51181102362204722" footer="0.51181102362204722"/>
  <pageSetup paperSize="9" scale="51" firstPageNumber="0" orientation="landscape" r:id="rId1"/>
  <headerFooter alignWithMargins="0">
    <oddHeader>&amp;L&amp;"Times New Roman,Normál"&amp;12Pécsely Község Önkormányzata&amp;C&amp;"Times New Roman,Normál"&amp;12 9. melléklet
az önkormányzat 2019. évi költségvetési gazdálkodási beszámolójáról szóló
9/2020. (VII. 07.) önkormányzati rendeletéhez&amp;R&amp;P. oldal</oddHeader>
  </headerFooter>
  <rowBreaks count="2" manualBreakCount="2">
    <brk id="26" max="7" man="1"/>
    <brk id="6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23</vt:i4>
      </vt:variant>
      <vt:variant>
        <vt:lpstr>Névvel ellátott tartományok</vt:lpstr>
      </vt:variant>
      <vt:variant>
        <vt:i4>11</vt:i4>
      </vt:variant>
    </vt:vector>
  </HeadingPairs>
  <TitlesOfParts>
    <vt:vector size="34" baseType="lpstr">
      <vt:lpstr>1.sz.tábla</vt:lpstr>
      <vt:lpstr>2.sz.tábla</vt:lpstr>
      <vt:lpstr>3.sz.tábla</vt:lpstr>
      <vt:lpstr>4.sz.tábla</vt:lpstr>
      <vt:lpstr>5.sz.tábla</vt:lpstr>
      <vt:lpstr>6.tábla</vt:lpstr>
      <vt:lpstr>7. sz. tábla</vt:lpstr>
      <vt:lpstr>8.sz.tábla </vt:lpstr>
      <vt:lpstr>9. sz. tábla </vt:lpstr>
      <vt:lpstr>10. sz. tábla</vt:lpstr>
      <vt:lpstr>11. sz. tábla</vt:lpstr>
      <vt:lpstr>12. sz. tábla1</vt:lpstr>
      <vt:lpstr>13. sz. tábla</vt:lpstr>
      <vt:lpstr>14. sz. tábla</vt:lpstr>
      <vt:lpstr>15.sz.tábla</vt:lpstr>
      <vt:lpstr>15.a.sz.tábla</vt:lpstr>
      <vt:lpstr>15.b.sz.tábla</vt:lpstr>
      <vt:lpstr>16.tábla</vt:lpstr>
      <vt:lpstr>17.tábla</vt:lpstr>
      <vt:lpstr>18.sz.tábla</vt:lpstr>
      <vt:lpstr>19. tábla</vt:lpstr>
      <vt:lpstr>20. tábla</vt:lpstr>
      <vt:lpstr>21.sz. tábla</vt:lpstr>
      <vt:lpstr>'10. sz. tábla'!Nyomtatási_terület</vt:lpstr>
      <vt:lpstr>'13. sz. tábla'!Nyomtatási_terület</vt:lpstr>
      <vt:lpstr>'15.a.sz.tábla'!Nyomtatási_terület</vt:lpstr>
      <vt:lpstr>'18.sz.tábla'!Nyomtatási_terület</vt:lpstr>
      <vt:lpstr>'19. tábla'!Nyomtatási_terület</vt:lpstr>
      <vt:lpstr>'4.sz.tábla'!Nyomtatási_terület</vt:lpstr>
      <vt:lpstr>'5.sz.tábla'!Nyomtatási_terület</vt:lpstr>
      <vt:lpstr>'6.tábla'!Nyomtatási_terület</vt:lpstr>
      <vt:lpstr>'7. sz. tábla'!Nyomtatási_terület</vt:lpstr>
      <vt:lpstr>'8.sz.tábla '!Nyomtatási_terület</vt:lpstr>
      <vt:lpstr>'9. sz. tábla 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Répásy Ildikó</dc:creator>
  <cp:lastModifiedBy>Fejes Rita</cp:lastModifiedBy>
  <cp:lastPrinted>2020-06-26T07:07:23Z</cp:lastPrinted>
  <dcterms:created xsi:type="dcterms:W3CDTF">2014-05-27T12:51:39Z</dcterms:created>
  <dcterms:modified xsi:type="dcterms:W3CDTF">2020-07-07T13:48:40Z</dcterms:modified>
</cp:coreProperties>
</file>