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9\módosítás\február\Végleges\"/>
    </mc:Choice>
  </mc:AlternateContent>
  <bookViews>
    <workbookView xWindow="0" yWindow="0" windowWidth="28800" windowHeight="11730"/>
  </bookViews>
  <sheets>
    <sheet name="6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8" i="1" l="1"/>
  <c r="F218" i="1"/>
  <c r="E218" i="1"/>
  <c r="H217" i="1"/>
  <c r="H218" i="1" s="1"/>
  <c r="G212" i="1"/>
  <c r="F212" i="1"/>
  <c r="E212" i="1"/>
  <c r="H211" i="1"/>
  <c r="H212" i="1" s="1"/>
  <c r="G208" i="1"/>
  <c r="F208" i="1"/>
  <c r="E208" i="1"/>
  <c r="H207" i="1"/>
  <c r="H208" i="1" s="1"/>
  <c r="F204" i="1"/>
  <c r="E204" i="1"/>
  <c r="G203" i="1"/>
  <c r="G204" i="1" s="1"/>
  <c r="G199" i="1"/>
  <c r="F199" i="1"/>
  <c r="E199" i="1"/>
  <c r="H198" i="1"/>
  <c r="H199" i="1" s="1"/>
  <c r="G196" i="1"/>
  <c r="F196" i="1"/>
  <c r="E196" i="1"/>
  <c r="H195" i="1"/>
  <c r="H194" i="1"/>
  <c r="H196" i="1" s="1"/>
  <c r="G192" i="1"/>
  <c r="G200" i="1" s="1"/>
  <c r="G214" i="1" s="1"/>
  <c r="G220" i="1" s="1"/>
  <c r="F192" i="1"/>
  <c r="F200" i="1" s="1"/>
  <c r="F214" i="1" s="1"/>
  <c r="F220" i="1" s="1"/>
  <c r="E192" i="1"/>
  <c r="E200" i="1" s="1"/>
  <c r="E214" i="1" s="1"/>
  <c r="E220" i="1" s="1"/>
  <c r="H191" i="1"/>
  <c r="H190" i="1"/>
  <c r="H192" i="1" s="1"/>
  <c r="G181" i="1"/>
  <c r="F181" i="1"/>
  <c r="E181" i="1"/>
  <c r="H180" i="1"/>
  <c r="H179" i="1"/>
  <c r="H178" i="1"/>
  <c r="H177" i="1"/>
  <c r="H176" i="1"/>
  <c r="H175" i="1"/>
  <c r="H181" i="1" s="1"/>
  <c r="G173" i="1"/>
  <c r="G183" i="1" s="1"/>
  <c r="F173" i="1"/>
  <c r="F183" i="1" s="1"/>
  <c r="E173" i="1"/>
  <c r="E183" i="1" s="1"/>
  <c r="H172" i="1"/>
  <c r="H171" i="1"/>
  <c r="H173" i="1" s="1"/>
  <c r="H183" i="1" s="1"/>
  <c r="G166" i="1"/>
  <c r="F166" i="1"/>
  <c r="H166" i="1" s="1"/>
  <c r="E166" i="1"/>
  <c r="H165" i="1"/>
  <c r="H164" i="1"/>
  <c r="G162" i="1"/>
  <c r="F162" i="1"/>
  <c r="E162" i="1"/>
  <c r="H161" i="1"/>
  <c r="H162" i="1" s="1"/>
  <c r="G156" i="1"/>
  <c r="F156" i="1"/>
  <c r="E156" i="1"/>
  <c r="H154" i="1"/>
  <c r="H153" i="1"/>
  <c r="H152" i="1"/>
  <c r="H151" i="1"/>
  <c r="H150" i="1"/>
  <c r="H156" i="1" s="1"/>
  <c r="G144" i="1"/>
  <c r="F144" i="1"/>
  <c r="E144" i="1"/>
  <c r="H143" i="1"/>
  <c r="H142" i="1"/>
  <c r="H141" i="1"/>
  <c r="H144" i="1" s="1"/>
  <c r="G138" i="1"/>
  <c r="G146" i="1" s="1"/>
  <c r="F138" i="1"/>
  <c r="F146" i="1" s="1"/>
  <c r="E138" i="1"/>
  <c r="E146" i="1" s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38" i="1" s="1"/>
  <c r="H146" i="1" s="1"/>
  <c r="G111" i="1"/>
  <c r="F111" i="1"/>
  <c r="E111" i="1"/>
  <c r="H110" i="1"/>
  <c r="H109" i="1"/>
  <c r="H108" i="1"/>
  <c r="H107" i="1"/>
  <c r="H106" i="1"/>
  <c r="H105" i="1"/>
  <c r="H104" i="1"/>
  <c r="H103" i="1"/>
  <c r="H102" i="1"/>
  <c r="H111" i="1" s="1"/>
  <c r="G100" i="1"/>
  <c r="F100" i="1"/>
  <c r="E100" i="1"/>
  <c r="H99" i="1"/>
  <c r="H98" i="1"/>
  <c r="H97" i="1"/>
  <c r="H100" i="1" s="1"/>
  <c r="H96" i="1"/>
  <c r="G94" i="1"/>
  <c r="G113" i="1" s="1"/>
  <c r="F94" i="1"/>
  <c r="F113" i="1" s="1"/>
  <c r="E94" i="1"/>
  <c r="E113" i="1" s="1"/>
  <c r="H93" i="1"/>
  <c r="H92" i="1"/>
  <c r="H94" i="1" s="1"/>
  <c r="H113" i="1" s="1"/>
  <c r="G85" i="1"/>
  <c r="F85" i="1"/>
  <c r="E85" i="1"/>
  <c r="H84" i="1"/>
  <c r="H83" i="1"/>
  <c r="H82" i="1"/>
  <c r="H81" i="1"/>
  <c r="H80" i="1"/>
  <c r="H79" i="1"/>
  <c r="H85" i="1" s="1"/>
  <c r="G75" i="1"/>
  <c r="F75" i="1"/>
  <c r="E75" i="1"/>
  <c r="H74" i="1"/>
  <c r="H75" i="1" s="1"/>
  <c r="G70" i="1"/>
  <c r="F70" i="1"/>
  <c r="E70" i="1"/>
  <c r="H69" i="1"/>
  <c r="H70" i="1" s="1"/>
  <c r="G65" i="1"/>
  <c r="G87" i="1" s="1"/>
  <c r="F65" i="1"/>
  <c r="F87" i="1" s="1"/>
  <c r="E65" i="1"/>
  <c r="E87" i="1" s="1"/>
  <c r="H64" i="1"/>
  <c r="H63" i="1"/>
  <c r="H62" i="1"/>
  <c r="H61" i="1"/>
  <c r="H60" i="1"/>
  <c r="H59" i="1"/>
  <c r="H65" i="1" s="1"/>
  <c r="H87" i="1" s="1"/>
  <c r="G52" i="1"/>
  <c r="F52" i="1"/>
  <c r="E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52" i="1" s="1"/>
  <c r="G36" i="1"/>
  <c r="F36" i="1"/>
  <c r="E36" i="1"/>
  <c r="H35" i="1"/>
  <c r="H36" i="1" s="1"/>
  <c r="G32" i="1"/>
  <c r="F32" i="1"/>
  <c r="E32" i="1"/>
  <c r="H31" i="1"/>
  <c r="H32" i="1" s="1"/>
  <c r="G27" i="1"/>
  <c r="F27" i="1"/>
  <c r="H27" i="1" s="1"/>
  <c r="E27" i="1"/>
  <c r="H26" i="1"/>
  <c r="H25" i="1"/>
  <c r="G23" i="1"/>
  <c r="F23" i="1"/>
  <c r="E23" i="1"/>
  <c r="H22" i="1"/>
  <c r="H21" i="1"/>
  <c r="H20" i="1"/>
  <c r="H19" i="1"/>
  <c r="H18" i="1"/>
  <c r="H17" i="1"/>
  <c r="H23" i="1" s="1"/>
  <c r="F15" i="1"/>
  <c r="F28" i="1" s="1"/>
  <c r="F54" i="1" s="1"/>
  <c r="E15" i="1"/>
  <c r="E28" i="1" s="1"/>
  <c r="E54" i="1" s="1"/>
  <c r="E185" i="1" s="1"/>
  <c r="E222" i="1" s="1"/>
  <c r="H14" i="1"/>
  <c r="G14" i="1"/>
  <c r="H13" i="1"/>
  <c r="G13" i="1"/>
  <c r="G15" i="1" s="1"/>
  <c r="G28" i="1" s="1"/>
  <c r="G54" i="1" s="1"/>
  <c r="G185" i="1" s="1"/>
  <c r="G222" i="1" s="1"/>
  <c r="H12" i="1"/>
  <c r="H11" i="1"/>
  <c r="H15" i="1" s="1"/>
  <c r="H28" i="1" s="1"/>
  <c r="H54" i="1" s="1"/>
  <c r="F185" i="1" l="1"/>
  <c r="F222" i="1" s="1"/>
  <c r="H185" i="1"/>
  <c r="H200" i="1"/>
  <c r="H203" i="1"/>
  <c r="H204" i="1" s="1"/>
  <c r="H214" i="1" l="1"/>
  <c r="H220" i="1" s="1"/>
  <c r="H222" i="1" s="1"/>
</calcChain>
</file>

<file path=xl/sharedStrings.xml><?xml version="1.0" encoding="utf-8"?>
<sst xmlns="http://schemas.openxmlformats.org/spreadsheetml/2006/main" count="444" uniqueCount="234">
  <si>
    <t>2019.évi eredeti előirányzat</t>
  </si>
  <si>
    <t>2019.évi módosított előirányzat XI.30.</t>
  </si>
  <si>
    <t>Módosítási javaslat</t>
  </si>
  <si>
    <t>2019.évi módosított előirányzat XII.31.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</si>
  <si>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</si>
  <si>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</si>
  <si>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</si>
  <si>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</si>
  <si>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</si>
  <si>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</si>
  <si>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</si>
  <si>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</si>
  <si>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</si>
  <si>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</si>
  <si>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Belföldi értékpapírok bevételei</t>
  </si>
  <si>
    <t>Felsőörs Község Önkormányzata</t>
  </si>
  <si>
    <t>11.</t>
  </si>
  <si>
    <t>12.</t>
  </si>
  <si>
    <t>13.</t>
  </si>
  <si>
    <t>14.</t>
  </si>
  <si>
    <t>Működési célra maradvány igénybevétele</t>
  </si>
  <si>
    <t>Felhalmozási célra maradvány igénybevétele</t>
  </si>
  <si>
    <t>Finanszírozási célra maradvány igénybevétele</t>
  </si>
  <si>
    <t>15.</t>
  </si>
  <si>
    <t>17.</t>
  </si>
  <si>
    <t>18.</t>
  </si>
  <si>
    <t>19.</t>
  </si>
  <si>
    <t>20.</t>
  </si>
  <si>
    <t>"6. melléklet az 5/2019.(II.28.)önkormányzati rendelethez"</t>
  </si>
  <si>
    <t>2019. évi bevételi előirányzat (Ft)</t>
  </si>
  <si>
    <t>6. melléklet a 3/2020.(II.27.) önkormányzati rendelethez, hatályos 2020. február 28-tól</t>
  </si>
  <si>
    <t>Címnév</t>
  </si>
  <si>
    <t>Alcím</t>
  </si>
  <si>
    <t>szám</t>
  </si>
  <si>
    <t>Kormányzati funkció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</si>
  <si>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</si>
  <si>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</si>
  <si>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</si>
  <si>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</si>
  <si>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I. A települési önkormányzatok működésének támogatása (B111)</t>
  </si>
  <si>
    <t>II. A települési önkormányzatok egyes köznevelési feladatainak  támogatása (B112)</t>
  </si>
  <si>
    <t>III. A települési önkormányzatok szociális, gyermekjóléti és gyermekétkeztetési feladatainak támogatása (B113)</t>
  </si>
  <si>
    <t>IV. A települési önkormányzatok kulturális feladatainak támogatása (B114)</t>
  </si>
  <si>
    <t xml:space="preserve">  Helyi önkormányzatok általános működésének és ágazati feladatainak támogatása összesen
</t>
  </si>
  <si>
    <t xml:space="preserve">  2. Helyi önkormányzatok kiegészítő támogatása (B115)</t>
  </si>
  <si>
    <t>Költségvetési szervnél foglalkoztatottak bérkompenzációja (2017. évi)</t>
  </si>
  <si>
    <t>Nyári gyermekétkeztetés</t>
  </si>
  <si>
    <t>Lakossági csatornaszolgáltatás támogatás</t>
  </si>
  <si>
    <t>Szociális tüzifa támogatás</t>
  </si>
  <si>
    <t>Rendkívüli támogatás</t>
  </si>
  <si>
    <t>Helyi önkormányzatok kiegészítő támogatása összesen</t>
  </si>
  <si>
    <t xml:space="preserve">    3. Elszámolásból származó bevételek (B116)</t>
  </si>
  <si>
    <t xml:space="preserve">1. </t>
  </si>
  <si>
    <t>Elszámolásból származó bevételek (előző évi állami támogatás visszatérülése)</t>
  </si>
  <si>
    <t xml:space="preserve">2. </t>
  </si>
  <si>
    <t>2018. évi elszámolás többlettámogatásról</t>
  </si>
  <si>
    <t>Elszámolásból származó bevételek összesen</t>
  </si>
  <si>
    <t>Önkormányzat működési célú költségvetési támogatása összesen</t>
  </si>
  <si>
    <t xml:space="preserve">  4. Működési célú visszatérítendő támogatások, kölcsönök visszatérülése ÁH-on belülről</t>
  </si>
  <si>
    <t>Működési célú visszatérítendő támogatások, kölcsönök megtérülése ÁH-on belülről</t>
  </si>
  <si>
    <t>Működési célú visszatérítendő támogatások, kölcsönök visszatérülése ÁH-on belülről</t>
  </si>
  <si>
    <t xml:space="preserve"> 5. Működési célú visszatérítendő támogatások, kölcsönök igénybevétele ÁH-on belülről</t>
  </si>
  <si>
    <t>Működési célú visszatérítendő támogatások, kölcsönök igénybevétele ÁH-on belülről</t>
  </si>
  <si>
    <t xml:space="preserve"> 6. Egyéb működési célú támogatások bevételei ÁH-on belülről (B16)</t>
  </si>
  <si>
    <t xml:space="preserve"> ebből:     OEP alapból átvett pénzeszköz</t>
  </si>
  <si>
    <t>011130</t>
  </si>
  <si>
    <t xml:space="preserve">              TOP-3.2.1-15 Faluház rekonstrukció működési támogatás</t>
  </si>
  <si>
    <t>045120</t>
  </si>
  <si>
    <t xml:space="preserve">              Külterületi utak felújítás támogatás működési</t>
  </si>
  <si>
    <t>045161</t>
  </si>
  <si>
    <t xml:space="preserve">              TOP-2.1.1-6 Kerékpárút Alsóörs-Felsőörs működési támogatás</t>
  </si>
  <si>
    <t>052080</t>
  </si>
  <si>
    <t xml:space="preserve">              KEHOP-2.2.1-15 Bonyhád és agglomerációs térségének szennyvízfejlesztése működési támogatás</t>
  </si>
  <si>
    <t>082092</t>
  </si>
  <si>
    <t xml:space="preserve">              EFOP-1.5.2-16-2017-00016  Humán szolgáltatások fejlesztése működési támogatás</t>
  </si>
  <si>
    <t xml:space="preserve">               Gyermekvédelmi támogatás (Erzsébet utalvány)</t>
  </si>
  <si>
    <t xml:space="preserve">               Nyári diákmunka (Munkaügyi Központ)</t>
  </si>
  <si>
    <t xml:space="preserve">               Hosszabb távú közfoglalkoztatás (Munkaügyi Központ)</t>
  </si>
  <si>
    <t xml:space="preserve">               Betlen Gábor Alapkezelő Zrt. (Pográny-Felsőörs kapcsolat</t>
  </si>
  <si>
    <t xml:space="preserve">               Balaton Fejlesztési Tanács Falunap támogatás</t>
  </si>
  <si>
    <t xml:space="preserve">               Balatonalmádi Szociális Társulás 2018. évi elszámolás</t>
  </si>
  <si>
    <t xml:space="preserve">               Balatonalmádi Város Önkormányzata 2018. évi elszámolás</t>
  </si>
  <si>
    <t xml:space="preserve">Egyéb működési célú támogatások bevételei ÁH-on belülről </t>
  </si>
  <si>
    <t>Működési célú támogatások államháztartáson belülről összesen: (B1)</t>
  </si>
  <si>
    <t xml:space="preserve"> 2. Felhalmozási célú támogatások államháztartáson belülről</t>
  </si>
  <si>
    <t xml:space="preserve"> 1.  Felhalmozási célú önkormányzati támogatások (B21)</t>
  </si>
  <si>
    <t>Céljellegű dec.</t>
  </si>
  <si>
    <t>Céltámogatás</t>
  </si>
  <si>
    <t>Érdekeltségnövelő pályázat támogatási rész</t>
  </si>
  <si>
    <t>1717/2017.(X.3.) Korm.határozat egyedi támogatás bölcsőde építéséhez</t>
  </si>
  <si>
    <t>2068/2017.(XII.28.) Korm.határozat Belterületi utak, járdák felújítása</t>
  </si>
  <si>
    <t>Adósságkonszolídációban nem részesült települési önkormányzatok fejlesztési támogatása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</si>
  <si>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</si>
  <si>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</si>
  <si>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</si>
  <si>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</si>
  <si>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</si>
  <si>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</si>
  <si>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</si>
  <si>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</si>
  <si>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Külterületi utak felújítás támogatás felhalmozási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</si>
  <si>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</si>
  <si>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</si>
  <si>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>062020</t>
  </si>
  <si>
    <t xml:space="preserve">              Bárókert, Kertvég utca útépítés Magyar Falu Program</t>
  </si>
  <si>
    <t xml:space="preserve">              EFOP-1.5.2-16-2017-00016  Humán szolgáltatások fejlesztése felhalmozási támogatás</t>
  </si>
  <si>
    <t>Egyéb felhalmozási célú támogatások bevételei ÁH-on belülről összesen:</t>
  </si>
  <si>
    <t>Felhalmozási célú támogatások államháztartáson belülről összesen: (B2)</t>
  </si>
  <si>
    <t>3. Közhatalmi bevételek</t>
  </si>
  <si>
    <t xml:space="preserve">  1. Vagyoni típusú adók</t>
  </si>
  <si>
    <t>Építményadó</t>
  </si>
  <si>
    <t>Telekadó</t>
  </si>
  <si>
    <t>Vagyoni típusú adók összesen : (B34)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</si>
  <si>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</si>
  <si>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</si>
  <si>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</si>
  <si>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</si>
  <si>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</si>
  <si>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 (B35)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</si>
  <si>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</si>
  <si>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</si>
  <si>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</si>
  <si>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</si>
  <si>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</si>
  <si>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</si>
  <si>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Egyéb bírság</t>
  </si>
  <si>
    <t>Ebrendészeti hozzájárulás</t>
  </si>
  <si>
    <t>Késedelmi és önellenőrzési pótlék</t>
  </si>
  <si>
    <t>Egyéb különféle közhatalmi bevételek (települési adó)</t>
  </si>
  <si>
    <t>Egyéb közhatalmi bevételek összesen : (B36)</t>
  </si>
  <si>
    <t>Közhatalmi bevételek összesen : (B3)</t>
  </si>
  <si>
    <t>4. Működési bevételek: (B4)</t>
  </si>
  <si>
    <t>Önkormányzat</t>
  </si>
  <si>
    <t>Önkormányzatok és önkormányzati hivatalok jogalkotó és általános igazgatási tevékenysége</t>
  </si>
  <si>
    <t>013350</t>
  </si>
  <si>
    <t>Az önkormányzati vagyonnal való gazdálkodással kapcsolatos feladat</t>
  </si>
  <si>
    <t>016080</t>
  </si>
  <si>
    <t>Kiemelt állami és önkormányzati rendezvények</t>
  </si>
  <si>
    <t>Út- és autópálya építés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</si>
  <si>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</si>
  <si>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</si>
  <si>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</si>
  <si>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</si>
  <si>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</si>
  <si>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</si>
  <si>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Vízellátással kapcsolatos közmű építése, fenntartása, üzemel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</si>
  <si>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</si>
  <si>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</si>
  <si>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</si>
  <si>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</si>
  <si>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</si>
  <si>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</si>
  <si>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Óvodai nevelés szakmai ellátás</t>
  </si>
  <si>
    <t>096015</t>
  </si>
  <si>
    <t>Gyermekétkeztetés köznevelési intézményben</t>
  </si>
  <si>
    <t>096020</t>
  </si>
  <si>
    <t>Iskolai intézményi étkeztetés</t>
  </si>
  <si>
    <t>104035</t>
  </si>
  <si>
    <t>Gyermekétkeztetés bölcsődében</t>
  </si>
  <si>
    <t>106010</t>
  </si>
  <si>
    <t>Lakóingatlan szociális célú bérbeadása, üzemeltetése</t>
  </si>
  <si>
    <t>107051</t>
  </si>
  <si>
    <t>Szociális étkeztetés</t>
  </si>
  <si>
    <t>094260</t>
  </si>
  <si>
    <t>Hallgatói és oktatói ösztöndíjak, egyéb juttatások</t>
  </si>
  <si>
    <t>900020</t>
  </si>
  <si>
    <t>Önkormányzatok funkcióra nem sorolható bevételei államháztartáson kívülről</t>
  </si>
  <si>
    <t>21.</t>
  </si>
  <si>
    <t>066010</t>
  </si>
  <si>
    <t>Zöldterület-kezelés</t>
  </si>
  <si>
    <t>Önkormányzat összesen:</t>
  </si>
  <si>
    <t xml:space="preserve">Miske Óvoda </t>
  </si>
  <si>
    <t>Miske Óvoda</t>
  </si>
  <si>
    <t>091140</t>
  </si>
  <si>
    <t>Óvodai nevelés, ellátás működtetési feladatai</t>
  </si>
  <si>
    <t>018020</t>
  </si>
  <si>
    <t>Központi költségvetési befizetések</t>
  </si>
  <si>
    <t>Miske Óvoda összesen: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</si>
  <si>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</si>
  <si>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</si>
  <si>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</si>
  <si>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</si>
  <si>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</si>
  <si>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</si>
  <si>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</si>
  <si>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Felhalmozási bevételek összesen: (B5)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</si>
  <si>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</si>
  <si>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</si>
  <si>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</si>
  <si>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</si>
  <si>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</si>
  <si>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>086010</t>
  </si>
  <si>
    <t xml:space="preserve">Bethlen Gábor Alapkezelő Zrt. </t>
  </si>
  <si>
    <t>Víz –és csatornaszolgáltatásra kapott támogatásból fel nem használt összeg 2018. évi elszámolás</t>
  </si>
  <si>
    <t>Egyéb működési célú átvett pénzeszközök összesen: (B6)</t>
  </si>
  <si>
    <t xml:space="preserve"> 7. Felhalmozási célú átvett pénzeszközök </t>
  </si>
  <si>
    <t xml:space="preserve">  1. Felhalmozási célú visszatérítendő támogatások, kölcsönök visszatérülése államháztartáson kívülről</t>
  </si>
  <si>
    <t>Fenyves u. útépítés</t>
  </si>
  <si>
    <t>Felhalmozási célú visszatérítendő támogatások, kölcsönök visszatérülése államháztartáson kívülről</t>
  </si>
  <si>
    <t xml:space="preserve">  2. Egyéb felhalmozási célú átvett pénzeszközök</t>
  </si>
  <si>
    <t>ebből:     háztartástól - Miske utca útépítés hozzájárulás</t>
  </si>
  <si>
    <t xml:space="preserve">                                       - Kertvég utca útépítés hozzájárulás</t>
  </si>
  <si>
    <t>Külterületi utak felújítás hozzájárulás</t>
  </si>
  <si>
    <t xml:space="preserve">                                       -ebből: Hosszú utca útépítés hozzájárulás</t>
  </si>
  <si>
    <t xml:space="preserve">                                       -ebből: Köveskútpusztai utca útépítés hozzájárulás</t>
  </si>
  <si>
    <t xml:space="preserve">                                       -ebből: Főszőllőki utca útépítés hozzájárulás</t>
  </si>
  <si>
    <t>Egyéb felhalmozási célú átvett pénzeszközök összesen: (B75)</t>
  </si>
  <si>
    <t>Felhalmozási célú átvett pénzeszközök összesen (B7)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</si>
  <si>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</si>
  <si>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</si>
  <si>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</si>
  <si>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</si>
  <si>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</si>
  <si>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Óvoda</t>
  </si>
  <si>
    <t>Működési célú maradvány összesen:</t>
  </si>
  <si>
    <t xml:space="preserve">   2.  Felhalmozási célú maradvány</t>
  </si>
  <si>
    <t>Felhalmozási célú maradvány összesen :</t>
  </si>
  <si>
    <t xml:space="preserve">   3.  Finanszirozási célú  egyéb bevételek</t>
  </si>
  <si>
    <t>Finanszírozási  célú egyéb bevételek összesen :</t>
  </si>
  <si>
    <t>Maradvány igénybevétele összesen:</t>
  </si>
  <si>
    <t>2. ÁH-n belüli megelőlegezés</t>
  </si>
  <si>
    <t>ÁH-n belüli megelőlegezés</t>
  </si>
  <si>
    <t>ÁH-n belüli megelőlegezés összesen : (B814)</t>
  </si>
  <si>
    <t xml:space="preserve">  3. Betétek megszüntetése</t>
  </si>
  <si>
    <t>Lekötött betétek megszüntetése</t>
  </si>
  <si>
    <t>Lekötött betétek megszüntetése összesen :</t>
  </si>
  <si>
    <t xml:space="preserve"> 4. Belföldi értékpapírok bevételei</t>
  </si>
  <si>
    <t>Belföldi értékpapírok bevételei összesen: (B8121)</t>
  </si>
  <si>
    <t>Belföldi finanszírozás bevételei összesen:</t>
  </si>
  <si>
    <t xml:space="preserve">    2. Külföldi finanszírozási bevételei</t>
  </si>
  <si>
    <t>Külföldi finanszírozási bevételei</t>
  </si>
  <si>
    <t>Külföldi finanszírozási bevételei összesen :</t>
  </si>
  <si>
    <t>8 . Finanszirozási bevételek összesen</t>
  </si>
  <si>
    <t>1-8. BEVÉTELEK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</si>
</sst>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10">
    <xf numFmtId="0" fontId="0" fillId="0" borderId="0" xfId="0"/>
    <xf numFmtId="3" fontId="5" fillId="0" borderId="25" xfId="0" applyNumberFormat="1" applyFont="1" applyBorder="1"/>
    <xf numFmtId="166" fontId="5" fillId="0" borderId="0" xfId="0" applyNumberFormat="1" applyFont="1" applyFill="1" applyBorder="1" applyAlignment="1">
      <alignment horizontal="center"/>
    </xf>
    <xf numFmtId="0" fontId="5" fillId="0" borderId="0" xfId="0" applyFont="1"/>
    <xf numFmtId="166" fontId="6" fillId="0" borderId="0" xfId="0" applyNumberFormat="1" applyFont="1" applyFill="1" applyBorder="1" applyAlignment="1">
      <alignment horizontal="center"/>
    </xf>
    <xf numFmtId="0" fontId="5" fillId="0" borderId="0" xfId="0" applyFont="1" applyFill="1"/>
    <xf numFmtId="166" fontId="5" fillId="0" borderId="1" xfId="0" applyNumberFormat="1" applyFont="1" applyFill="1" applyBorder="1" applyAlignment="1">
      <alignment horizontal="right"/>
    </xf>
    <xf numFmtId="0" fontId="6" fillId="0" borderId="20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7" fillId="0" borderId="19" xfId="0" applyFont="1" applyBorder="1" applyAlignment="1">
      <alignment horizontal="right"/>
    </xf>
    <xf numFmtId="0" fontId="7" fillId="3" borderId="0" xfId="0" applyFont="1" applyFill="1" applyBorder="1"/>
    <xf numFmtId="3" fontId="8" fillId="3" borderId="0" xfId="0" applyNumberFormat="1" applyFont="1" applyFill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6" fillId="0" borderId="19" xfId="0" applyFont="1" applyBorder="1" applyAlignment="1">
      <alignment horizontal="right"/>
    </xf>
    <xf numFmtId="0" fontId="6" fillId="0" borderId="0" xfId="0" applyFont="1" applyBorder="1" applyAlignment="1"/>
    <xf numFmtId="3" fontId="5" fillId="0" borderId="0" xfId="0" applyNumberFormat="1" applyFont="1" applyBorder="1" applyAlignment="1">
      <alignment horizontal="center"/>
    </xf>
    <xf numFmtId="0" fontId="6" fillId="0" borderId="0" xfId="0" applyFont="1" applyFill="1" applyBorder="1"/>
    <xf numFmtId="3" fontId="5" fillId="0" borderId="41" xfId="0" applyNumberFormat="1" applyFont="1" applyBorder="1" applyAlignment="1">
      <alignment horizontal="center"/>
    </xf>
    <xf numFmtId="166" fontId="5" fillId="0" borderId="0" xfId="0" applyNumberFormat="1" applyFont="1" applyBorder="1"/>
    <xf numFmtId="3" fontId="5" fillId="0" borderId="0" xfId="0" applyNumberFormat="1" applyFont="1" applyBorder="1"/>
    <xf numFmtId="0" fontId="5" fillId="0" borderId="19" xfId="0" applyFont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3" fontId="5" fillId="0" borderId="33" xfId="0" applyNumberFormat="1" applyFont="1" applyFill="1" applyBorder="1" applyAlignment="1">
      <alignment horizontal="right"/>
    </xf>
    <xf numFmtId="0" fontId="5" fillId="0" borderId="12" xfId="0" applyFont="1" applyFill="1" applyBorder="1"/>
    <xf numFmtId="3" fontId="5" fillId="0" borderId="25" xfId="0" applyNumberFormat="1" applyFont="1" applyFill="1" applyBorder="1"/>
    <xf numFmtId="0" fontId="5" fillId="0" borderId="12" xfId="0" applyFont="1" applyFill="1" applyBorder="1" applyAlignment="1">
      <alignment wrapText="1"/>
    </xf>
    <xf numFmtId="0" fontId="5" fillId="0" borderId="25" xfId="0" applyFont="1" applyBorder="1" applyAlignment="1">
      <alignment horizontal="center"/>
    </xf>
    <xf numFmtId="3" fontId="5" fillId="0" borderId="25" xfId="0" applyNumberFormat="1" applyFont="1" applyBorder="1" applyAlignment="1">
      <alignment horizontal="right"/>
    </xf>
    <xf numFmtId="0" fontId="5" fillId="0" borderId="35" xfId="0" applyFont="1" applyFill="1" applyBorder="1"/>
    <xf numFmtId="3" fontId="5" fillId="0" borderId="32" xfId="0" applyNumberFormat="1" applyFont="1" applyBorder="1"/>
    <xf numFmtId="0" fontId="5" fillId="0" borderId="0" xfId="0" applyFont="1" applyBorder="1" applyAlignment="1">
      <alignment horizontal="center"/>
    </xf>
    <xf numFmtId="3" fontId="6" fillId="0" borderId="42" xfId="0" applyNumberFormat="1" applyFont="1" applyBorder="1" applyAlignment="1">
      <alignment horizontal="right"/>
    </xf>
    <xf numFmtId="0" fontId="6" fillId="0" borderId="8" xfId="0" applyFont="1" applyFill="1" applyBorder="1" applyAlignment="1">
      <alignment vertical="top" wrapText="1"/>
    </xf>
    <xf numFmtId="3" fontId="6" fillId="0" borderId="28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0" fontId="6" fillId="0" borderId="41" xfId="0" applyFont="1" applyFill="1" applyBorder="1" applyAlignment="1"/>
    <xf numFmtId="3" fontId="6" fillId="0" borderId="41" xfId="0" applyNumberFormat="1" applyFont="1" applyBorder="1" applyAlignment="1"/>
    <xf numFmtId="3" fontId="6" fillId="0" borderId="33" xfId="0" applyNumberFormat="1" applyFont="1" applyBorder="1" applyAlignment="1"/>
    <xf numFmtId="3" fontId="6" fillId="0" borderId="0" xfId="0" applyNumberFormat="1" applyFont="1" applyBorder="1" applyAlignment="1"/>
    <xf numFmtId="3" fontId="5" fillId="0" borderId="0" xfId="0" applyNumberFormat="1" applyFont="1" applyFill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0" fontId="5" fillId="0" borderId="43" xfId="0" applyFont="1" applyFill="1" applyBorder="1"/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left"/>
    </xf>
    <xf numFmtId="3" fontId="6" fillId="0" borderId="28" xfId="0" applyNumberFormat="1" applyFont="1" applyBorder="1" applyAlignment="1">
      <alignment horizontal="right"/>
    </xf>
    <xf numFmtId="3" fontId="6" fillId="0" borderId="8" xfId="0" applyNumberFormat="1" applyFont="1" applyBorder="1" applyAlignment="1">
      <alignment horizontal="right"/>
    </xf>
    <xf numFmtId="0" fontId="6" fillId="0" borderId="41" xfId="0" applyFont="1" applyFill="1" applyBorder="1" applyAlignment="1">
      <alignment wrapText="1"/>
    </xf>
    <xf numFmtId="0" fontId="0" fillId="0" borderId="41" xfId="0" applyBorder="1" applyAlignment="1">
      <alignment wrapText="1"/>
    </xf>
    <xf numFmtId="0" fontId="0" fillId="0" borderId="0" xfId="0" applyBorder="1" applyAlignment="1">
      <alignment wrapText="1"/>
    </xf>
    <xf numFmtId="166" fontId="5" fillId="0" borderId="0" xfId="0" applyNumberFormat="1" applyFont="1" applyFill="1" applyBorder="1"/>
    <xf numFmtId="3" fontId="6" fillId="0" borderId="0" xfId="0" applyNumberFormat="1" applyFont="1" applyFill="1" applyBorder="1" applyAlignment="1"/>
    <xf numFmtId="3" fontId="5" fillId="0" borderId="12" xfId="0" applyNumberFormat="1" applyFont="1" applyFill="1" applyBorder="1" applyAlignment="1">
      <alignment horizontal="right"/>
    </xf>
    <xf numFmtId="0" fontId="5" fillId="0" borderId="18" xfId="0" applyFont="1" applyFill="1" applyBorder="1"/>
    <xf numFmtId="3" fontId="5" fillId="0" borderId="25" xfId="2" applyNumberFormat="1" applyFont="1" applyFill="1" applyBorder="1" applyAlignment="1">
      <alignment wrapText="1"/>
    </xf>
    <xf numFmtId="0" fontId="6" fillId="0" borderId="25" xfId="0" applyFont="1" applyFill="1" applyBorder="1"/>
    <xf numFmtId="3" fontId="6" fillId="0" borderId="25" xfId="0" applyNumberFormat="1" applyFont="1" applyFill="1" applyBorder="1"/>
    <xf numFmtId="0" fontId="6" fillId="0" borderId="4" xfId="0" applyFont="1" applyFill="1" applyBorder="1"/>
    <xf numFmtId="3" fontId="6" fillId="0" borderId="5" xfId="0" applyNumberFormat="1" applyFont="1" applyBorder="1" applyAlignment="1"/>
    <xf numFmtId="3" fontId="6" fillId="0" borderId="4" xfId="0" applyNumberFormat="1" applyFont="1" applyBorder="1" applyAlignment="1"/>
    <xf numFmtId="3" fontId="6" fillId="0" borderId="28" xfId="0" applyNumberFormat="1" applyFont="1" applyBorder="1" applyAlignment="1"/>
    <xf numFmtId="3" fontId="6" fillId="0" borderId="28" xfId="0" applyNumberFormat="1" applyFont="1" applyFill="1" applyBorder="1" applyAlignment="1"/>
    <xf numFmtId="3" fontId="6" fillId="0" borderId="8" xfId="0" applyNumberFormat="1" applyFont="1" applyFill="1" applyBorder="1" applyAlignment="1"/>
    <xf numFmtId="0" fontId="5" fillId="0" borderId="19" xfId="0" applyFont="1" applyBorder="1"/>
    <xf numFmtId="3" fontId="6" fillId="0" borderId="0" xfId="0" applyNumberFormat="1" applyFont="1" applyBorder="1" applyAlignment="1">
      <alignment horizontal="left"/>
    </xf>
    <xf numFmtId="3" fontId="9" fillId="0" borderId="0" xfId="0" applyNumberFormat="1" applyFont="1" applyBorder="1" applyAlignment="1">
      <alignment horizontal="right"/>
    </xf>
    <xf numFmtId="3" fontId="6" fillId="0" borderId="33" xfId="1" applyNumberFormat="1" applyFont="1" applyBorder="1" applyAlignment="1"/>
    <xf numFmtId="0" fontId="5" fillId="0" borderId="32" xfId="0" applyFont="1" applyBorder="1"/>
    <xf numFmtId="3" fontId="10" fillId="0" borderId="32" xfId="0" applyNumberFormat="1" applyFont="1" applyBorder="1"/>
    <xf numFmtId="3" fontId="6" fillId="0" borderId="36" xfId="0" applyNumberFormat="1" applyFont="1" applyBorder="1" applyAlignment="1">
      <alignment horizontal="right"/>
    </xf>
    <xf numFmtId="3" fontId="6" fillId="0" borderId="28" xfId="0" applyNumberFormat="1" applyFont="1" applyBorder="1" applyAlignment="1">
      <alignment horizontal="left"/>
    </xf>
    <xf numFmtId="3" fontId="6" fillId="0" borderId="29" xfId="0" applyNumberFormat="1" applyFont="1" applyBorder="1" applyAlignment="1">
      <alignment horizontal="right"/>
    </xf>
    <xf numFmtId="3" fontId="6" fillId="0" borderId="4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5" fillId="0" borderId="9" xfId="0" applyFont="1" applyFill="1" applyBorder="1"/>
    <xf numFmtId="3" fontId="5" fillId="0" borderId="23" xfId="0" applyNumberFormat="1" applyFont="1" applyBorder="1"/>
    <xf numFmtId="0" fontId="5" fillId="4" borderId="12" xfId="0" applyFont="1" applyFill="1" applyBorder="1" applyAlignment="1">
      <alignment horizontal="center"/>
    </xf>
    <xf numFmtId="49" fontId="5" fillId="4" borderId="11" xfId="0" applyNumberFormat="1" applyFont="1" applyFill="1" applyBorder="1" applyAlignment="1">
      <alignment horizontal="center"/>
    </xf>
    <xf numFmtId="0" fontId="5" fillId="4" borderId="11" xfId="0" applyFont="1" applyFill="1" applyBorder="1"/>
    <xf numFmtId="3" fontId="5" fillId="4" borderId="23" xfId="0" applyNumberFormat="1" applyFont="1" applyFill="1" applyBorder="1"/>
    <xf numFmtId="3" fontId="5" fillId="4" borderId="25" xfId="0" applyNumberFormat="1" applyFont="1" applyFill="1" applyBorder="1"/>
    <xf numFmtId="0" fontId="5" fillId="4" borderId="10" xfId="0" applyFont="1" applyFill="1" applyBorder="1"/>
    <xf numFmtId="49" fontId="6" fillId="0" borderId="11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left"/>
    </xf>
    <xf numFmtId="3" fontId="5" fillId="0" borderId="23" xfId="0" applyNumberFormat="1" applyFont="1" applyFill="1" applyBorder="1"/>
    <xf numFmtId="0" fontId="5" fillId="0" borderId="11" xfId="0" applyFont="1" applyFill="1" applyBorder="1"/>
    <xf numFmtId="49" fontId="6" fillId="0" borderId="15" xfId="0" applyNumberFormat="1" applyFont="1" applyFill="1" applyBorder="1" applyAlignment="1">
      <alignment horizontal="center"/>
    </xf>
    <xf numFmtId="0" fontId="5" fillId="0" borderId="15" xfId="0" applyFont="1" applyFill="1" applyBorder="1"/>
    <xf numFmtId="49" fontId="6" fillId="0" borderId="13" xfId="0" applyNumberFormat="1" applyFont="1" applyFill="1" applyBorder="1" applyAlignment="1">
      <alignment horizontal="center"/>
    </xf>
    <xf numFmtId="0" fontId="5" fillId="0" borderId="13" xfId="0" applyFont="1" applyFill="1" applyBorder="1"/>
    <xf numFmtId="3" fontId="5" fillId="0" borderId="44" xfId="0" applyNumberFormat="1" applyFont="1" applyFill="1" applyBorder="1"/>
    <xf numFmtId="3" fontId="5" fillId="0" borderId="32" xfId="0" applyNumberFormat="1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36" xfId="0" applyFont="1" applyFill="1" applyBorder="1"/>
    <xf numFmtId="3" fontId="5" fillId="0" borderId="19" xfId="0" applyNumberFormat="1" applyFont="1" applyBorder="1" applyAlignment="1">
      <alignment horizontal="right"/>
    </xf>
    <xf numFmtId="0" fontId="5" fillId="0" borderId="0" xfId="0" applyFont="1" applyFill="1" applyBorder="1"/>
    <xf numFmtId="3" fontId="5" fillId="0" borderId="0" xfId="0" applyNumberFormat="1" applyFont="1" applyBorder="1" applyAlignment="1">
      <alignment horizontal="left"/>
    </xf>
    <xf numFmtId="3" fontId="6" fillId="0" borderId="0" xfId="0" applyNumberFormat="1" applyFont="1" applyFill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6" fillId="0" borderId="8" xfId="0" applyFont="1" applyFill="1" applyBorder="1"/>
    <xf numFmtId="3" fontId="6" fillId="0" borderId="8" xfId="0" applyNumberFormat="1" applyFont="1" applyBorder="1"/>
    <xf numFmtId="3" fontId="6" fillId="0" borderId="28" xfId="0" applyNumberFormat="1" applyFont="1" applyBorder="1"/>
    <xf numFmtId="3" fontId="6" fillId="0" borderId="28" xfId="0" applyNumberFormat="1" applyFont="1" applyFill="1" applyBorder="1"/>
    <xf numFmtId="3" fontId="6" fillId="0" borderId="8" xfId="0" applyNumberFormat="1" applyFont="1" applyFill="1" applyBorder="1"/>
    <xf numFmtId="3" fontId="6" fillId="0" borderId="0" xfId="0" applyNumberFormat="1" applyFont="1" applyBorder="1"/>
    <xf numFmtId="3" fontId="9" fillId="0" borderId="0" xfId="0" applyNumberFormat="1" applyFont="1" applyBorder="1"/>
    <xf numFmtId="3" fontId="9" fillId="3" borderId="0" xfId="0" applyNumberFormat="1" applyFont="1" applyFill="1" applyBorder="1"/>
    <xf numFmtId="3" fontId="6" fillId="3" borderId="0" xfId="0" applyNumberFormat="1" applyFont="1" applyFill="1" applyBorder="1"/>
    <xf numFmtId="0" fontId="7" fillId="0" borderId="19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3" fontId="7" fillId="0" borderId="0" xfId="0" applyNumberFormat="1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left"/>
    </xf>
    <xf numFmtId="3" fontId="5" fillId="0" borderId="25" xfId="0" applyNumberFormat="1" applyFont="1" applyFill="1" applyBorder="1" applyAlignment="1"/>
    <xf numFmtId="0" fontId="5" fillId="0" borderId="25" xfId="0" applyFont="1" applyFill="1" applyBorder="1"/>
    <xf numFmtId="0" fontId="5" fillId="5" borderId="25" xfId="0" applyFont="1" applyFill="1" applyBorder="1" applyAlignment="1">
      <alignment horizontal="left"/>
    </xf>
    <xf numFmtId="0" fontId="5" fillId="5" borderId="25" xfId="0" applyFont="1" applyFill="1" applyBorder="1"/>
    <xf numFmtId="3" fontId="5" fillId="5" borderId="25" xfId="0" applyNumberFormat="1" applyFont="1" applyFill="1" applyBorder="1" applyAlignment="1"/>
    <xf numFmtId="0" fontId="5" fillId="5" borderId="25" xfId="0" applyFont="1" applyFill="1" applyBorder="1" applyAlignment="1">
      <alignment horizontal="left"/>
    </xf>
    <xf numFmtId="0" fontId="5" fillId="0" borderId="32" xfId="0" applyFont="1" applyFill="1" applyBorder="1"/>
    <xf numFmtId="0" fontId="6" fillId="0" borderId="36" xfId="0" applyFont="1" applyBorder="1" applyAlignment="1">
      <alignment horizontal="left"/>
    </xf>
    <xf numFmtId="3" fontId="6" fillId="0" borderId="8" xfId="0" applyNumberFormat="1" applyFont="1" applyBorder="1" applyAlignment="1"/>
    <xf numFmtId="3" fontId="9" fillId="0" borderId="0" xfId="0" applyNumberFormat="1" applyFont="1" applyBorder="1" applyAlignment="1"/>
    <xf numFmtId="0" fontId="8" fillId="0" borderId="19" xfId="0" applyFont="1" applyBorder="1"/>
    <xf numFmtId="0" fontId="7" fillId="0" borderId="0" xfId="0" applyFont="1" applyFill="1" applyBorder="1"/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left"/>
    </xf>
    <xf numFmtId="3" fontId="11" fillId="0" borderId="0" xfId="0" applyNumberFormat="1" applyFont="1" applyBorder="1" applyAlignment="1">
      <alignment horizontal="right"/>
    </xf>
    <xf numFmtId="0" fontId="6" fillId="0" borderId="25" xfId="0" applyFont="1" applyBorder="1" applyAlignment="1">
      <alignment horizontal="center"/>
    </xf>
    <xf numFmtId="0" fontId="6" fillId="0" borderId="12" xfId="0" applyFont="1" applyBorder="1"/>
    <xf numFmtId="3" fontId="7" fillId="0" borderId="41" xfId="0" applyNumberFormat="1" applyFont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49" fontId="5" fillId="4" borderId="33" xfId="0" applyNumberFormat="1" applyFont="1" applyFill="1" applyBorder="1" applyAlignment="1">
      <alignment horizontal="center"/>
    </xf>
    <xf numFmtId="0" fontId="5" fillId="4" borderId="9" xfId="0" applyFont="1" applyFill="1" applyBorder="1"/>
    <xf numFmtId="3" fontId="5" fillId="4" borderId="32" xfId="0" applyNumberFormat="1" applyFont="1" applyFill="1" applyBorder="1"/>
    <xf numFmtId="0" fontId="5" fillId="6" borderId="25" xfId="0" applyFont="1" applyFill="1" applyBorder="1" applyAlignment="1">
      <alignment horizontal="center"/>
    </xf>
    <xf numFmtId="49" fontId="5" fillId="6" borderId="33" xfId="0" applyNumberFormat="1" applyFont="1" applyFill="1" applyBorder="1" applyAlignment="1">
      <alignment horizontal="center"/>
    </xf>
    <xf numFmtId="0" fontId="5" fillId="6" borderId="11" xfId="0" applyFont="1" applyFill="1" applyBorder="1"/>
    <xf numFmtId="3" fontId="5" fillId="6" borderId="32" xfId="0" applyNumberFormat="1" applyFont="1" applyFill="1" applyBorder="1"/>
    <xf numFmtId="3" fontId="5" fillId="6" borderId="25" xfId="0" applyNumberFormat="1" applyFont="1" applyFill="1" applyBorder="1"/>
    <xf numFmtId="0" fontId="5" fillId="4" borderId="3" xfId="0" applyFont="1" applyFill="1" applyBorder="1"/>
    <xf numFmtId="0" fontId="5" fillId="0" borderId="36" xfId="0" applyFont="1" applyFill="1" applyBorder="1" applyAlignment="1">
      <alignment horizontal="center"/>
    </xf>
    <xf numFmtId="3" fontId="5" fillId="0" borderId="36" xfId="0" applyNumberFormat="1" applyFont="1" applyBorder="1" applyAlignment="1">
      <alignment horizontal="left"/>
    </xf>
    <xf numFmtId="0" fontId="6" fillId="0" borderId="28" xfId="0" applyFont="1" applyFill="1" applyBorder="1"/>
    <xf numFmtId="3" fontId="6" fillId="0" borderId="5" xfId="0" applyNumberFormat="1" applyFont="1" applyBorder="1"/>
    <xf numFmtId="3" fontId="6" fillId="0" borderId="4" xfId="0" applyNumberFormat="1" applyFont="1" applyBorder="1"/>
    <xf numFmtId="0" fontId="8" fillId="0" borderId="19" xfId="0" applyFont="1" applyBorder="1" applyAlignment="1">
      <alignment horizontal="right"/>
    </xf>
    <xf numFmtId="3" fontId="8" fillId="3" borderId="0" xfId="0" applyNumberFormat="1" applyFont="1" applyFill="1" applyBorder="1" applyAlignment="1">
      <alignment horizontal="left"/>
    </xf>
    <xf numFmtId="0" fontId="7" fillId="3" borderId="45" xfId="0" applyFont="1" applyFill="1" applyBorder="1"/>
    <xf numFmtId="3" fontId="11" fillId="3" borderId="0" xfId="0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6" fillId="0" borderId="41" xfId="0" applyFont="1" applyBorder="1"/>
    <xf numFmtId="3" fontId="6" fillId="0" borderId="41" xfId="0" applyNumberFormat="1" applyFont="1" applyBorder="1"/>
    <xf numFmtId="3" fontId="6" fillId="0" borderId="25" xfId="0" applyNumberFormat="1" applyFont="1" applyBorder="1"/>
    <xf numFmtId="0" fontId="5" fillId="0" borderId="25" xfId="0" applyFont="1" applyBorder="1"/>
    <xf numFmtId="0" fontId="6" fillId="0" borderId="8" xfId="0" applyFont="1" applyBorder="1"/>
    <xf numFmtId="3" fontId="10" fillId="0" borderId="0" xfId="0" applyNumberFormat="1" applyFont="1" applyBorder="1"/>
    <xf numFmtId="3" fontId="5" fillId="0" borderId="0" xfId="0" applyNumberFormat="1" applyFont="1" applyFill="1" applyBorder="1"/>
    <xf numFmtId="0" fontId="5" fillId="0" borderId="0" xfId="0" applyFont="1" applyBorder="1"/>
    <xf numFmtId="3" fontId="5" fillId="0" borderId="33" xfId="1" applyNumberFormat="1" applyFont="1" applyBorder="1"/>
    <xf numFmtId="0" fontId="5" fillId="0" borderId="12" xfId="0" applyFont="1" applyBorder="1"/>
    <xf numFmtId="0" fontId="5" fillId="0" borderId="35" xfId="0" applyFont="1" applyBorder="1"/>
    <xf numFmtId="0" fontId="5" fillId="0" borderId="0" xfId="0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3" fontId="5" fillId="0" borderId="25" xfId="1" applyNumberFormat="1" applyFont="1" applyBorder="1"/>
    <xf numFmtId="0" fontId="5" fillId="0" borderId="46" xfId="0" applyFont="1" applyBorder="1"/>
    <xf numFmtId="0" fontId="5" fillId="0" borderId="7" xfId="0" applyFont="1" applyBorder="1"/>
    <xf numFmtId="0" fontId="5" fillId="0" borderId="0" xfId="0" applyFont="1" applyBorder="1" applyAlignment="1">
      <alignment horizontal="right"/>
    </xf>
    <xf numFmtId="0" fontId="7" fillId="3" borderId="0" xfId="0" applyFont="1" applyFill="1" applyBorder="1" applyAlignment="1">
      <alignment horizontal="center"/>
    </xf>
    <xf numFmtId="166" fontId="12" fillId="3" borderId="0" xfId="0" applyNumberFormat="1" applyFont="1" applyFill="1" applyBorder="1"/>
    <xf numFmtId="166" fontId="8" fillId="3" borderId="0" xfId="0" applyNumberFormat="1" applyFont="1" applyFill="1" applyBorder="1"/>
    <xf numFmtId="3" fontId="12" fillId="3" borderId="0" xfId="0" applyNumberFormat="1" applyFont="1" applyFill="1" applyBorder="1"/>
    <xf numFmtId="0" fontId="6" fillId="0" borderId="0" xfId="0" applyFont="1" applyFill="1" applyBorder="1" applyAlignment="1">
      <alignment horizontal="left"/>
    </xf>
    <xf numFmtId="166" fontId="10" fillId="0" borderId="0" xfId="0" applyNumberFormat="1" applyFont="1" applyBorder="1"/>
    <xf numFmtId="0" fontId="6" fillId="0" borderId="25" xfId="0" applyFont="1" applyFill="1" applyBorder="1" applyAlignment="1">
      <alignment horizontal="center"/>
    </xf>
    <xf numFmtId="0" fontId="6" fillId="0" borderId="12" xfId="0" applyFont="1" applyBorder="1" applyAlignment="1"/>
    <xf numFmtId="3" fontId="9" fillId="0" borderId="25" xfId="0" applyNumberFormat="1" applyFont="1" applyBorder="1" applyAlignment="1">
      <alignment horizontal="right"/>
    </xf>
    <xf numFmtId="3" fontId="6" fillId="0" borderId="25" xfId="0" applyNumberFormat="1" applyFont="1" applyBorder="1" applyAlignment="1">
      <alignment horizontal="right"/>
    </xf>
    <xf numFmtId="49" fontId="5" fillId="0" borderId="12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left" wrapText="1"/>
    </xf>
    <xf numFmtId="3" fontId="5" fillId="0" borderId="25" xfId="0" applyNumberFormat="1" applyFont="1" applyFill="1" applyBorder="1" applyAlignment="1">
      <alignment horizontal="right"/>
    </xf>
    <xf numFmtId="0" fontId="13" fillId="0" borderId="12" xfId="0" applyFont="1" applyFill="1" applyBorder="1"/>
    <xf numFmtId="3" fontId="5" fillId="0" borderId="12" xfId="0" applyNumberFormat="1" applyFont="1" applyBorder="1" applyAlignment="1">
      <alignment horizontal="left"/>
    </xf>
    <xf numFmtId="3" fontId="5" fillId="0" borderId="12" xfId="0" applyNumberFormat="1" applyFont="1" applyFill="1" applyBorder="1" applyAlignment="1"/>
    <xf numFmtId="49" fontId="5" fillId="0" borderId="12" xfId="0" quotePrefix="1" applyNumberFormat="1" applyFont="1" applyFill="1" applyBorder="1" applyAlignment="1">
      <alignment horizontal="center"/>
    </xf>
    <xf numFmtId="3" fontId="5" fillId="0" borderId="35" xfId="0" applyNumberFormat="1" applyFont="1" applyFill="1" applyBorder="1" applyAlignment="1"/>
    <xf numFmtId="3" fontId="5" fillId="0" borderId="35" xfId="0" applyNumberFormat="1" applyFont="1" applyFill="1" applyBorder="1" applyAlignment="1">
      <alignment horizontal="left"/>
    </xf>
    <xf numFmtId="3" fontId="5" fillId="0" borderId="12" xfId="0" applyNumberFormat="1" applyFont="1" applyFill="1" applyBorder="1" applyAlignment="1">
      <alignment horizontal="left"/>
    </xf>
    <xf numFmtId="3" fontId="5" fillId="0" borderId="32" xfId="0" applyNumberFormat="1" applyFont="1" applyFill="1" applyBorder="1" applyAlignment="1">
      <alignment horizontal="right"/>
    </xf>
    <xf numFmtId="3" fontId="6" fillId="0" borderId="19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0" fontId="6" fillId="0" borderId="4" xfId="0" applyFont="1" applyBorder="1"/>
    <xf numFmtId="166" fontId="5" fillId="0" borderId="19" xfId="0" applyNumberFormat="1" applyFont="1" applyBorder="1"/>
    <xf numFmtId="3" fontId="10" fillId="0" borderId="0" xfId="0" applyNumberFormat="1" applyFont="1" applyFill="1" applyBorder="1"/>
    <xf numFmtId="3" fontId="5" fillId="0" borderId="19" xfId="0" applyNumberFormat="1" applyFont="1" applyBorder="1"/>
    <xf numFmtId="49" fontId="6" fillId="0" borderId="12" xfId="0" applyNumberFormat="1" applyFont="1" applyBorder="1" applyAlignment="1">
      <alignment horizontal="center"/>
    </xf>
    <xf numFmtId="0" fontId="6" fillId="0" borderId="25" xfId="0" applyFont="1" applyBorder="1" applyAlignment="1"/>
    <xf numFmtId="3" fontId="10" fillId="0" borderId="25" xfId="0" applyNumberFormat="1" applyFont="1" applyFill="1" applyBorder="1"/>
    <xf numFmtId="0" fontId="5" fillId="7" borderId="19" xfId="0" applyFont="1" applyFill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3" fontId="5" fillId="0" borderId="25" xfId="0" applyNumberFormat="1" applyFont="1" applyBorder="1" applyAlignment="1">
      <alignment horizontal="left"/>
    </xf>
    <xf numFmtId="3" fontId="5" fillId="0" borderId="32" xfId="0" applyNumberFormat="1" applyFont="1" applyBorder="1" applyAlignment="1">
      <alignment horizontal="left"/>
    </xf>
    <xf numFmtId="3" fontId="6" fillId="0" borderId="19" xfId="0" applyNumberFormat="1" applyFont="1" applyBorder="1"/>
    <xf numFmtId="3" fontId="6" fillId="0" borderId="12" xfId="0" applyNumberFormat="1" applyFont="1" applyBorder="1"/>
    <xf numFmtId="3" fontId="6" fillId="0" borderId="40" xfId="0" applyNumberFormat="1" applyFont="1" applyBorder="1"/>
    <xf numFmtId="0" fontId="7" fillId="0" borderId="19" xfId="0" applyFont="1" applyFill="1" applyBorder="1" applyAlignment="1"/>
    <xf numFmtId="0" fontId="7" fillId="3" borderId="0" xfId="0" applyFont="1" applyFill="1" applyBorder="1" applyAlignment="1">
      <alignment horizontal="left"/>
    </xf>
    <xf numFmtId="3" fontId="11" fillId="3" borderId="0" xfId="0" applyNumberFormat="1" applyFont="1" applyFill="1" applyBorder="1" applyAlignment="1">
      <alignment horizontal="center"/>
    </xf>
    <xf numFmtId="3" fontId="7" fillId="3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25" xfId="0" applyFont="1" applyBorder="1" applyAlignment="1">
      <alignment horizontal="right"/>
    </xf>
    <xf numFmtId="3" fontId="5" fillId="2" borderId="25" xfId="0" applyNumberFormat="1" applyFont="1" applyFill="1" applyBorder="1"/>
    <xf numFmtId="0" fontId="6" fillId="0" borderId="24" xfId="0" applyFont="1" applyBorder="1"/>
    <xf numFmtId="3" fontId="6" fillId="0" borderId="11" xfId="1" applyNumberFormat="1" applyFont="1" applyBorder="1" applyAlignment="1"/>
    <xf numFmtId="0" fontId="5" fillId="0" borderId="14" xfId="0" applyFont="1" applyBorder="1"/>
    <xf numFmtId="3" fontId="10" fillId="0" borderId="25" xfId="0" applyNumberFormat="1" applyFont="1" applyBorder="1"/>
    <xf numFmtId="3" fontId="6" fillId="0" borderId="25" xfId="1" applyNumberFormat="1" applyFont="1" applyBorder="1" applyAlignment="1"/>
    <xf numFmtId="0" fontId="5" fillId="0" borderId="35" xfId="0" applyFont="1" applyBorder="1" applyAlignment="1">
      <alignment wrapText="1"/>
    </xf>
    <xf numFmtId="0" fontId="6" fillId="0" borderId="36" xfId="0" applyFont="1" applyBorder="1"/>
    <xf numFmtId="3" fontId="6" fillId="0" borderId="36" xfId="1" applyNumberFormat="1" applyFont="1" applyBorder="1" applyAlignment="1"/>
    <xf numFmtId="0" fontId="6" fillId="0" borderId="4" xfId="0" applyFont="1" applyBorder="1" applyAlignment="1">
      <alignment wrapText="1"/>
    </xf>
    <xf numFmtId="3" fontId="6" fillId="0" borderId="0" xfId="1" applyNumberFormat="1" applyFont="1" applyBorder="1" applyAlignment="1"/>
    <xf numFmtId="49" fontId="5" fillId="0" borderId="25" xfId="1" applyNumberFormat="1" applyFont="1" applyBorder="1" applyAlignment="1">
      <alignment horizontal="center"/>
    </xf>
    <xf numFmtId="0" fontId="5" fillId="0" borderId="33" xfId="0" applyFont="1" applyBorder="1"/>
    <xf numFmtId="49" fontId="5" fillId="0" borderId="36" xfId="1" applyNumberFormat="1" applyFont="1" applyBorder="1" applyAlignment="1">
      <alignment horizontal="center"/>
    </xf>
    <xf numFmtId="0" fontId="5" fillId="0" borderId="33" xfId="0" applyNumberFormat="1" applyFont="1" applyBorder="1" applyAlignment="1">
      <alignment horizontal="left" vertical="center" wrapText="1"/>
    </xf>
    <xf numFmtId="49" fontId="5" fillId="0" borderId="25" xfId="1" applyNumberFormat="1" applyFont="1" applyFill="1" applyBorder="1" applyAlignment="1">
      <alignment horizontal="center"/>
    </xf>
    <xf numFmtId="49" fontId="5" fillId="0" borderId="35" xfId="1" applyNumberFormat="1" applyFont="1" applyFill="1" applyBorder="1" applyAlignment="1">
      <alignment horizontal="center"/>
    </xf>
    <xf numFmtId="0" fontId="5" fillId="0" borderId="47" xfId="0" applyFont="1" applyFill="1" applyBorder="1" applyAlignment="1">
      <alignment horizontal="left"/>
    </xf>
    <xf numFmtId="3" fontId="5" fillId="0" borderId="48" xfId="0" applyNumberFormat="1" applyFont="1" applyBorder="1"/>
    <xf numFmtId="3" fontId="5" fillId="0" borderId="22" xfId="0" applyNumberFormat="1" applyFont="1" applyBorder="1"/>
    <xf numFmtId="49" fontId="5" fillId="0" borderId="12" xfId="1" applyNumberFormat="1" applyFont="1" applyFill="1" applyBorder="1" applyAlignment="1">
      <alignment horizontal="center"/>
    </xf>
    <xf numFmtId="0" fontId="14" fillId="0" borderId="31" xfId="0" applyFont="1" applyFill="1" applyBorder="1" applyAlignment="1">
      <alignment horizontal="left"/>
    </xf>
    <xf numFmtId="3" fontId="5" fillId="0" borderId="24" xfId="0" applyNumberFormat="1" applyFont="1" applyBorder="1"/>
    <xf numFmtId="49" fontId="5" fillId="0" borderId="0" xfId="1" applyNumberFormat="1" applyFont="1" applyFill="1" applyBorder="1" applyAlignment="1">
      <alignment horizontal="center"/>
    </xf>
    <xf numFmtId="0" fontId="5" fillId="0" borderId="34" xfId="0" applyFont="1" applyFill="1" applyBorder="1" applyAlignment="1">
      <alignment horizontal="left"/>
    </xf>
    <xf numFmtId="0" fontId="6" fillId="0" borderId="37" xfId="0" applyFont="1" applyBorder="1"/>
    <xf numFmtId="3" fontId="6" fillId="0" borderId="26" xfId="0" applyNumberFormat="1" applyFont="1" applyBorder="1"/>
    <xf numFmtId="3" fontId="6" fillId="0" borderId="27" xfId="0" applyNumberFormat="1" applyFont="1" applyFill="1" applyBorder="1"/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3" fontId="7" fillId="0" borderId="28" xfId="0" applyNumberFormat="1" applyFont="1" applyBorder="1"/>
    <xf numFmtId="3" fontId="7" fillId="0" borderId="28" xfId="0" applyNumberFormat="1" applyFont="1" applyFill="1" applyBorder="1"/>
    <xf numFmtId="0" fontId="6" fillId="0" borderId="16" xfId="0" applyFont="1" applyBorder="1" applyAlignment="1">
      <alignment horizontal="right"/>
    </xf>
    <xf numFmtId="0" fontId="6" fillId="0" borderId="17" xfId="0" applyFont="1" applyBorder="1"/>
    <xf numFmtId="3" fontId="6" fillId="0" borderId="17" xfId="1" applyNumberFormat="1" applyFont="1" applyBorder="1"/>
    <xf numFmtId="0" fontId="7" fillId="0" borderId="19" xfId="0" applyFont="1" applyFill="1" applyBorder="1" applyAlignment="1">
      <alignment horizontal="left"/>
    </xf>
    <xf numFmtId="3" fontId="6" fillId="3" borderId="0" xfId="0" applyNumberFormat="1" applyFont="1" applyFill="1" applyBorder="1" applyAlignment="1">
      <alignment horizontal="center"/>
    </xf>
    <xf numFmtId="0" fontId="5" fillId="0" borderId="25" xfId="0" applyFont="1" applyFill="1" applyBorder="1" applyAlignment="1"/>
    <xf numFmtId="0" fontId="5" fillId="8" borderId="19" xfId="0" applyFont="1" applyFill="1" applyBorder="1" applyAlignment="1">
      <alignment horizontal="center"/>
    </xf>
    <xf numFmtId="0" fontId="5" fillId="0" borderId="32" xfId="0" applyFont="1" applyFill="1" applyBorder="1" applyAlignment="1"/>
    <xf numFmtId="0" fontId="6" fillId="0" borderId="19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6" fillId="0" borderId="0" xfId="0" applyFont="1" applyFill="1" applyBorder="1" applyAlignment="1"/>
    <xf numFmtId="3" fontId="6" fillId="0" borderId="0" xfId="0" applyNumberFormat="1" applyFont="1" applyFill="1" applyBorder="1"/>
    <xf numFmtId="3" fontId="9" fillId="0" borderId="0" xfId="0" applyNumberFormat="1" applyFont="1" applyFill="1" applyBorder="1"/>
    <xf numFmtId="0" fontId="6" fillId="0" borderId="16" xfId="0" applyFont="1" applyFill="1" applyBorder="1" applyAlignment="1">
      <alignment horizontal="left"/>
    </xf>
    <xf numFmtId="0" fontId="6" fillId="0" borderId="19" xfId="0" applyFont="1" applyFill="1" applyBorder="1"/>
    <xf numFmtId="0" fontId="6" fillId="0" borderId="28" xfId="0" applyFont="1" applyFill="1" applyBorder="1" applyAlignment="1"/>
    <xf numFmtId="0" fontId="6" fillId="0" borderId="29" xfId="0" applyFont="1" applyFill="1" applyBorder="1" applyAlignment="1"/>
    <xf numFmtId="0" fontId="5" fillId="0" borderId="30" xfId="0" applyFont="1" applyFill="1" applyBorder="1" applyAlignment="1"/>
    <xf numFmtId="0" fontId="5" fillId="0" borderId="0" xfId="0" applyFont="1" applyFill="1" applyBorder="1" applyAlignment="1"/>
    <xf numFmtId="3" fontId="9" fillId="0" borderId="0" xfId="0" applyNumberFormat="1" applyFont="1" applyFill="1" applyBorder="1" applyAlignment="1"/>
    <xf numFmtId="3" fontId="5" fillId="0" borderId="35" xfId="0" applyNumberFormat="1" applyFont="1" applyBorder="1"/>
    <xf numFmtId="3" fontId="6" fillId="0" borderId="4" xfId="0" applyNumberFormat="1" applyFont="1" applyFill="1" applyBorder="1"/>
    <xf numFmtId="3" fontId="6" fillId="0" borderId="0" xfId="0" applyNumberFormat="1" applyFont="1" applyFill="1" applyBorder="1" applyAlignment="1">
      <alignment horizontal="left"/>
    </xf>
    <xf numFmtId="0" fontId="5" fillId="0" borderId="25" xfId="0" applyFont="1" applyFill="1" applyBorder="1" applyAlignment="1">
      <alignment horizontal="right"/>
    </xf>
    <xf numFmtId="3" fontId="5" fillId="0" borderId="35" xfId="0" applyNumberFormat="1" applyFont="1" applyFill="1" applyBorder="1"/>
    <xf numFmtId="3" fontId="6" fillId="0" borderId="12" xfId="0" applyNumberFormat="1" applyFont="1" applyFill="1" applyBorder="1"/>
    <xf numFmtId="0" fontId="5" fillId="0" borderId="0" xfId="0" applyFont="1" applyFill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0" borderId="28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3" fontId="7" fillId="0" borderId="29" xfId="0" applyNumberFormat="1" applyFont="1" applyBorder="1" applyAlignment="1">
      <alignment horizontal="center"/>
    </xf>
    <xf numFmtId="3" fontId="7" fillId="0" borderId="40" xfId="0" applyNumberFormat="1" applyFont="1" applyBorder="1" applyAlignment="1">
      <alignment horizontal="center"/>
    </xf>
    <xf numFmtId="3" fontId="7" fillId="0" borderId="28" xfId="0" applyNumberFormat="1" applyFont="1" applyBorder="1" applyAlignment="1">
      <alignment horizontal="right"/>
    </xf>
    <xf numFmtId="3" fontId="7" fillId="0" borderId="28" xfId="0" applyNumberFormat="1" applyFont="1" applyFill="1" applyBorder="1" applyAlignment="1">
      <alignment horizontal="right"/>
    </xf>
    <xf numFmtId="0" fontId="6" fillId="0" borderId="19" xfId="0" applyFont="1" applyBorder="1"/>
    <xf numFmtId="3" fontId="6" fillId="0" borderId="1" xfId="0" applyNumberFormat="1" applyFont="1" applyBorder="1"/>
    <xf numFmtId="3" fontId="6" fillId="0" borderId="49" xfId="0" applyNumberFormat="1" applyFont="1" applyFill="1" applyBorder="1"/>
    <xf numFmtId="3" fontId="6" fillId="0" borderId="1" xfId="0" applyNumberFormat="1" applyFont="1" applyFill="1" applyBorder="1"/>
    <xf numFmtId="3" fontId="9" fillId="0" borderId="50" xfId="0" applyNumberFormat="1" applyFont="1" applyFill="1" applyBorder="1"/>
    <xf numFmtId="0" fontId="15" fillId="0" borderId="4" xfId="0" applyFont="1" applyFill="1" applyBorder="1" applyAlignment="1">
      <alignment horizontal="left" wrapText="1"/>
    </xf>
    <xf numFmtId="0" fontId="16" fillId="0" borderId="5" xfId="0" applyFont="1" applyBorder="1" applyAlignment="1">
      <alignment wrapText="1"/>
    </xf>
    <xf numFmtId="0" fontId="16" fillId="0" borderId="6" xfId="0" applyFont="1" applyBorder="1" applyAlignment="1">
      <alignment wrapText="1"/>
    </xf>
    <xf numFmtId="3" fontId="15" fillId="0" borderId="28" xfId="0" applyNumberFormat="1" applyFont="1" applyBorder="1"/>
    <xf numFmtId="3" fontId="15" fillId="0" borderId="28" xfId="0" applyNumberFormat="1" applyFont="1" applyFill="1" applyBorder="1"/>
    <xf numFmtId="166" fontId="5" fillId="0" borderId="0" xfId="0" applyNumberFormat="1" applyFont="1"/>
    <xf numFmtId="166" fontId="5" fillId="0" borderId="0" xfId="0" applyNumberFormat="1" applyFont="1" applyAlignment="1">
      <alignment horizontal="center"/>
    </xf>
    <xf numFmtId="3" fontId="5" fillId="0" borderId="0" xfId="0" applyNumberFormat="1" applyFont="1"/>
  </cellXfs>
  <cellStyles count="3">
    <cellStyle name="Normál" xfId="0" builtinId="0"/>
    <cellStyle name="Normál 2 2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tabSelected="1" workbookViewId="0">
      <selection activeCell="C36" sqref="C36"/>
    </sheetView>
  </sheetViews>
  <sheetFormatPr defaultRowHeight="14.25" x14ac:dyDescent="0.2"/>
  <cols>
    <col min="1" max="1" width="12.5703125" style="30" customWidth="1"/>
    <col min="2" max="2" width="8.5703125" style="307" customWidth="1"/>
    <col min="3" max="3" width="19.42578125" style="308" customWidth="1"/>
    <col min="4" max="4" width="115.42578125" style="307" customWidth="1"/>
    <col min="5" max="7" width="17.28515625" style="307" customWidth="1"/>
    <col min="8" max="8" width="19.140625" style="3" customWidth="1"/>
    <col min="9" max="16384" width="9.140625" style="3"/>
  </cols>
  <sheetData>
    <row r="1" spans="1:8" s="3" customFormat="1" x14ac:dyDescent="0.2">
      <c r="A1" s="2" t="s">
        <v>28</v>
      </c>
      <c r="B1" s="2"/>
      <c r="C1" s="2"/>
      <c r="D1" s="2"/>
      <c r="E1" s="2"/>
      <c r="F1" s="2"/>
      <c r="G1" s="2"/>
      <c r="H1" s="2"/>
    </row>
    <row r="2" spans="1:8" s="5" customFormat="1" ht="15" x14ac:dyDescent="0.25">
      <c r="A2" s="4" t="s">
        <v>15</v>
      </c>
      <c r="B2" s="4"/>
      <c r="C2" s="4"/>
      <c r="D2" s="4"/>
      <c r="E2" s="4"/>
      <c r="F2" s="4"/>
      <c r="G2" s="4"/>
      <c r="H2" s="4"/>
    </row>
    <row r="3" spans="1:8" s="5" customFormat="1" ht="15" x14ac:dyDescent="0.25">
      <c r="A3" s="4" t="s">
        <v>29</v>
      </c>
      <c r="B3" s="4"/>
      <c r="C3" s="4"/>
      <c r="D3" s="4"/>
      <c r="E3" s="4"/>
      <c r="F3" s="4"/>
      <c r="G3" s="4"/>
      <c r="H3" s="4"/>
    </row>
    <row r="4" spans="1:8" s="5" customFormat="1" ht="15" thickBot="1" x14ac:dyDescent="0.25">
      <c r="A4" s="6" t="s">
        <v>30</v>
      </c>
      <c r="B4" s="6"/>
      <c r="C4" s="6"/>
      <c r="D4" s="6"/>
      <c r="E4" s="6"/>
      <c r="F4" s="6"/>
      <c r="G4" s="6"/>
      <c r="H4" s="6"/>
    </row>
    <row r="5" spans="1:8" s="3" customFormat="1" ht="15" customHeight="1" x14ac:dyDescent="0.25">
      <c r="A5" s="7" t="s">
        <v>31</v>
      </c>
      <c r="B5" s="8" t="s">
        <v>32</v>
      </c>
      <c r="C5" s="9"/>
      <c r="D5" s="9"/>
      <c r="E5" s="10" t="s">
        <v>0</v>
      </c>
      <c r="F5" s="11" t="s">
        <v>1</v>
      </c>
      <c r="G5" s="10" t="s">
        <v>2</v>
      </c>
      <c r="H5" s="11" t="s">
        <v>3</v>
      </c>
    </row>
    <row r="6" spans="1:8" s="3" customFormat="1" ht="40.5" customHeight="1" thickBot="1" x14ac:dyDescent="0.3">
      <c r="A6" s="12"/>
      <c r="B6" s="13" t="s">
        <v>33</v>
      </c>
      <c r="C6" s="14" t="s">
        <v>3</v>
      </c>
      <c r="D6" s="14" t="s">
        <v>34</v>
      </c>
      <c r="E6" s="15"/>
      <c r="F6" s="16"/>
      <c r="G6" s="15"/>
      <c r="H6" s="16"/>
    </row>
    <row r="7" spans="1:8" s="3" customFormat="1" ht="15.75" thickBot="1" x14ac:dyDescent="0.3">
      <c r="A7" s="17" t="s">
        <v>4</v>
      </c>
      <c r="B7" s="18" t="s">
        <v>5</v>
      </c>
      <c r="C7" s="19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20" t="s">
        <v>11</v>
      </c>
    </row>
    <row r="8" spans="1:8" s="3" customFormat="1" ht="15.75" x14ac:dyDescent="0.25">
      <c r="A8" s="21"/>
      <c r="B8" s="22" t="s">
        <v>35</v>
      </c>
      <c r="C8" s="23"/>
      <c r="D8" s="23"/>
      <c r="E8" s="24"/>
      <c r="F8" s="24"/>
      <c r="G8" s="24"/>
      <c r="H8" s="24"/>
    </row>
    <row r="9" spans="1:8" s="3" customFormat="1" ht="15" x14ac:dyDescent="0.25">
      <c r="A9" s="25"/>
      <c r="B9" s="26" t="s">
        <v>36</v>
      </c>
      <c r="C9" s="27"/>
      <c r="D9" s="27"/>
      <c r="E9" s="27"/>
      <c r="F9" s="27"/>
      <c r="G9" s="27"/>
      <c r="H9" s="27"/>
    </row>
    <row r="10" spans="1:8" s="3" customFormat="1" ht="15" x14ac:dyDescent="0.25">
      <c r="A10" s="25"/>
      <c r="B10" s="28" t="s">
        <v>37</v>
      </c>
      <c r="C10" s="29"/>
      <c r="D10" s="29"/>
      <c r="E10" s="30"/>
      <c r="F10" s="30"/>
      <c r="G10" s="30"/>
      <c r="H10" s="31"/>
    </row>
    <row r="11" spans="1:8" s="3" customFormat="1" x14ac:dyDescent="0.2">
      <c r="A11" s="32" t="s">
        <v>38</v>
      </c>
      <c r="B11" s="33" t="s">
        <v>4</v>
      </c>
      <c r="C11" s="34"/>
      <c r="D11" s="35" t="s">
        <v>39</v>
      </c>
      <c r="E11" s="36">
        <v>29947486</v>
      </c>
      <c r="F11" s="36">
        <v>31188486</v>
      </c>
      <c r="G11" s="36"/>
      <c r="H11" s="36">
        <f>SUM(F11:G11)</f>
        <v>31188486</v>
      </c>
    </row>
    <row r="12" spans="1:8" s="3" customFormat="1" x14ac:dyDescent="0.2">
      <c r="A12" s="32" t="s">
        <v>38</v>
      </c>
      <c r="B12" s="33" t="s">
        <v>5</v>
      </c>
      <c r="C12" s="34"/>
      <c r="D12" s="35" t="s">
        <v>40</v>
      </c>
      <c r="E12" s="36">
        <v>46797417</v>
      </c>
      <c r="F12" s="36">
        <v>48705762</v>
      </c>
      <c r="G12" s="36"/>
      <c r="H12" s="36">
        <f t="shared" ref="H12:H14" si="0">SUM(F12:G12)</f>
        <v>48705762</v>
      </c>
    </row>
    <row r="13" spans="1:8" s="3" customFormat="1" x14ac:dyDescent="0.2">
      <c r="A13" s="32" t="s">
        <v>38</v>
      </c>
      <c r="B13" s="33" t="s">
        <v>6</v>
      </c>
      <c r="C13" s="34"/>
      <c r="D13" s="37" t="s">
        <v>41</v>
      </c>
      <c r="E13" s="36">
        <v>34053225</v>
      </c>
      <c r="F13" s="36">
        <v>36129457</v>
      </c>
      <c r="G13" s="36">
        <f>-342-452362</f>
        <v>-452704</v>
      </c>
      <c r="H13" s="36">
        <f t="shared" si="0"/>
        <v>35676753</v>
      </c>
    </row>
    <row r="14" spans="1:8" s="3" customFormat="1" ht="15" thickBot="1" x14ac:dyDescent="0.25">
      <c r="A14" s="32" t="s">
        <v>38</v>
      </c>
      <c r="B14" s="38" t="s">
        <v>7</v>
      </c>
      <c r="C14" s="39"/>
      <c r="D14" s="40" t="s">
        <v>42</v>
      </c>
      <c r="E14" s="41">
        <v>2192520</v>
      </c>
      <c r="F14" s="41">
        <v>2495388</v>
      </c>
      <c r="G14" s="41">
        <f>-320</f>
        <v>-320</v>
      </c>
      <c r="H14" s="36">
        <f t="shared" si="0"/>
        <v>2495068</v>
      </c>
    </row>
    <row r="15" spans="1:8" s="5" customFormat="1" ht="19.5" customHeight="1" thickBot="1" x14ac:dyDescent="0.3">
      <c r="A15" s="32"/>
      <c r="B15" s="42"/>
      <c r="C15" s="43"/>
      <c r="D15" s="44" t="s">
        <v>43</v>
      </c>
      <c r="E15" s="45">
        <f>SUM(E11:E14)</f>
        <v>112990648</v>
      </c>
      <c r="F15" s="45">
        <f t="shared" ref="F15:H15" si="1">SUM(F11:F14)</f>
        <v>118519093</v>
      </c>
      <c r="G15" s="45">
        <f t="shared" si="1"/>
        <v>-453024</v>
      </c>
      <c r="H15" s="46">
        <f t="shared" si="1"/>
        <v>118066069</v>
      </c>
    </row>
    <row r="16" spans="1:8" s="5" customFormat="1" ht="15" x14ac:dyDescent="0.25">
      <c r="A16" s="32"/>
      <c r="B16" s="47" t="s">
        <v>44</v>
      </c>
      <c r="C16" s="48"/>
      <c r="D16" s="49"/>
      <c r="E16" s="50"/>
      <c r="F16" s="50"/>
      <c r="G16" s="50"/>
      <c r="H16" s="51"/>
    </row>
    <row r="17" spans="1:8" s="5" customFormat="1" x14ac:dyDescent="0.2">
      <c r="A17" s="32" t="s">
        <v>38</v>
      </c>
      <c r="B17" s="38" t="s">
        <v>4</v>
      </c>
      <c r="C17" s="52"/>
      <c r="D17" s="35" t="s">
        <v>45</v>
      </c>
      <c r="E17" s="1"/>
      <c r="F17" s="1">
        <v>0</v>
      </c>
      <c r="G17" s="1"/>
      <c r="H17" s="36">
        <f>SUM(F17:G17)</f>
        <v>0</v>
      </c>
    </row>
    <row r="18" spans="1:8" s="5" customFormat="1" x14ac:dyDescent="0.2">
      <c r="A18" s="32" t="s">
        <v>38</v>
      </c>
      <c r="B18" s="38" t="s">
        <v>5</v>
      </c>
      <c r="C18" s="52"/>
      <c r="D18" s="53" t="s">
        <v>46</v>
      </c>
      <c r="E18" s="1"/>
      <c r="F18" s="1">
        <v>0</v>
      </c>
      <c r="G18" s="1"/>
      <c r="H18" s="36">
        <f t="shared" ref="H18:H22" si="2">SUM(F18:G18)</f>
        <v>0</v>
      </c>
    </row>
    <row r="19" spans="1:8" s="5" customFormat="1" x14ac:dyDescent="0.2">
      <c r="A19" s="32" t="s">
        <v>38</v>
      </c>
      <c r="B19" s="38" t="s">
        <v>6</v>
      </c>
      <c r="C19" s="52"/>
      <c r="D19" s="53" t="s">
        <v>47</v>
      </c>
      <c r="E19" s="1"/>
      <c r="F19" s="1">
        <v>10689500</v>
      </c>
      <c r="G19" s="1"/>
      <c r="H19" s="36">
        <f t="shared" si="2"/>
        <v>10689500</v>
      </c>
    </row>
    <row r="20" spans="1:8" s="5" customFormat="1" x14ac:dyDescent="0.2">
      <c r="A20" s="32" t="s">
        <v>38</v>
      </c>
      <c r="B20" s="38" t="s">
        <v>7</v>
      </c>
      <c r="C20" s="52"/>
      <c r="D20" s="53" t="s">
        <v>48</v>
      </c>
      <c r="E20" s="1"/>
      <c r="F20" s="1">
        <v>1079500</v>
      </c>
      <c r="G20" s="1"/>
      <c r="H20" s="36">
        <f t="shared" si="2"/>
        <v>1079500</v>
      </c>
    </row>
    <row r="21" spans="1:8" s="5" customFormat="1" x14ac:dyDescent="0.2">
      <c r="A21" s="32" t="s">
        <v>38</v>
      </c>
      <c r="B21" s="38" t="s">
        <v>8</v>
      </c>
      <c r="C21" s="52"/>
      <c r="D21" s="53" t="s">
        <v>49</v>
      </c>
      <c r="E21" s="1"/>
      <c r="F21" s="1">
        <v>0</v>
      </c>
      <c r="G21" s="1"/>
      <c r="H21" s="36">
        <f t="shared" si="2"/>
        <v>0</v>
      </c>
    </row>
    <row r="22" spans="1:8" s="5" customFormat="1" ht="15" thickBot="1" x14ac:dyDescent="0.25">
      <c r="A22" s="32" t="s">
        <v>38</v>
      </c>
      <c r="B22" s="38" t="s">
        <v>9</v>
      </c>
      <c r="C22" s="52"/>
      <c r="D22" s="53"/>
      <c r="E22" s="41"/>
      <c r="F22" s="41">
        <v>0</v>
      </c>
      <c r="G22" s="41"/>
      <c r="H22" s="36">
        <f t="shared" si="2"/>
        <v>0</v>
      </c>
    </row>
    <row r="23" spans="1:8" s="5" customFormat="1" ht="15.75" thickBot="1" x14ac:dyDescent="0.3">
      <c r="A23" s="32"/>
      <c r="B23" s="42"/>
      <c r="C23" s="54"/>
      <c r="D23" s="55" t="s">
        <v>50</v>
      </c>
      <c r="E23" s="56">
        <f>SUM(E17:E22)</f>
        <v>0</v>
      </c>
      <c r="F23" s="56">
        <f t="shared" ref="F23:H23" si="3">SUM(F17:F22)</f>
        <v>11769000</v>
      </c>
      <c r="G23" s="56">
        <f t="shared" si="3"/>
        <v>0</v>
      </c>
      <c r="H23" s="57">
        <f t="shared" si="3"/>
        <v>11769000</v>
      </c>
    </row>
    <row r="24" spans="1:8" s="5" customFormat="1" ht="16.5" customHeight="1" thickBot="1" x14ac:dyDescent="0.3">
      <c r="A24" s="32"/>
      <c r="B24" s="58" t="s">
        <v>51</v>
      </c>
      <c r="C24" s="59"/>
      <c r="D24" s="60"/>
      <c r="E24" s="61"/>
      <c r="F24" s="61"/>
      <c r="G24" s="61"/>
      <c r="H24" s="62"/>
    </row>
    <row r="25" spans="1:8" s="5" customFormat="1" x14ac:dyDescent="0.2">
      <c r="A25" s="32" t="s">
        <v>38</v>
      </c>
      <c r="B25" s="33" t="s">
        <v>52</v>
      </c>
      <c r="C25" s="63"/>
      <c r="D25" s="64" t="s">
        <v>53</v>
      </c>
      <c r="E25" s="36"/>
      <c r="F25" s="36">
        <v>0</v>
      </c>
      <c r="G25" s="36"/>
      <c r="H25" s="36">
        <f>SUM(F25:G25)</f>
        <v>0</v>
      </c>
    </row>
    <row r="26" spans="1:8" s="5" customFormat="1" x14ac:dyDescent="0.2">
      <c r="A26" s="32" t="s">
        <v>38</v>
      </c>
      <c r="B26" s="33" t="s">
        <v>54</v>
      </c>
      <c r="C26" s="63"/>
      <c r="D26" s="65" t="s">
        <v>55</v>
      </c>
      <c r="E26" s="36"/>
      <c r="F26" s="36">
        <v>123873</v>
      </c>
      <c r="G26" s="36"/>
      <c r="H26" s="36">
        <f t="shared" ref="H26:H27" si="4">SUM(F26:G26)</f>
        <v>123873</v>
      </c>
    </row>
    <row r="27" spans="1:8" s="5" customFormat="1" ht="15.75" thickBot="1" x14ac:dyDescent="0.3">
      <c r="A27" s="32" t="s">
        <v>38</v>
      </c>
      <c r="B27" s="33"/>
      <c r="C27" s="63"/>
      <c r="D27" s="66" t="s">
        <v>56</v>
      </c>
      <c r="E27" s="67">
        <f>SUM(E25:E26)</f>
        <v>0</v>
      </c>
      <c r="F27" s="67">
        <f t="shared" ref="F27:G27" si="5">SUM(F25:F26)</f>
        <v>123873</v>
      </c>
      <c r="G27" s="67">
        <f t="shared" si="5"/>
        <v>0</v>
      </c>
      <c r="H27" s="67">
        <f t="shared" si="4"/>
        <v>123873</v>
      </c>
    </row>
    <row r="28" spans="1:8" s="5" customFormat="1" ht="15.75" thickBot="1" x14ac:dyDescent="0.3">
      <c r="A28" s="32"/>
      <c r="B28" s="68" t="s">
        <v>57</v>
      </c>
      <c r="C28" s="69"/>
      <c r="D28" s="70"/>
      <c r="E28" s="71">
        <f t="shared" ref="E28:H28" si="6">E15+E23+E27</f>
        <v>112990648</v>
      </c>
      <c r="F28" s="71">
        <f t="shared" si="6"/>
        <v>130411966</v>
      </c>
      <c r="G28" s="72">
        <f>G15+G23+G27</f>
        <v>-453024</v>
      </c>
      <c r="H28" s="73">
        <f t="shared" si="6"/>
        <v>129958942</v>
      </c>
    </row>
    <row r="29" spans="1:8" s="3" customFormat="1" ht="8.25" customHeight="1" x14ac:dyDescent="0.25">
      <c r="A29" s="74"/>
      <c r="B29" s="42"/>
      <c r="C29" s="54"/>
      <c r="D29" s="75"/>
      <c r="E29" s="76"/>
      <c r="F29" s="54"/>
      <c r="G29" s="54"/>
      <c r="H29" s="54"/>
    </row>
    <row r="30" spans="1:8" s="3" customFormat="1" ht="15" x14ac:dyDescent="0.25">
      <c r="A30" s="74"/>
      <c r="B30" s="28" t="s">
        <v>58</v>
      </c>
      <c r="C30" s="54"/>
      <c r="D30" s="75"/>
      <c r="E30" s="76"/>
      <c r="F30" s="54"/>
      <c r="G30" s="54"/>
      <c r="H30" s="54"/>
    </row>
    <row r="31" spans="1:8" s="3" customFormat="1" ht="15.75" thickBot="1" x14ac:dyDescent="0.3">
      <c r="A31" s="32" t="s">
        <v>38</v>
      </c>
      <c r="B31" s="38" t="s">
        <v>4</v>
      </c>
      <c r="C31" s="77"/>
      <c r="D31" s="78" t="s">
        <v>59</v>
      </c>
      <c r="E31" s="79"/>
      <c r="F31" s="41">
        <v>0</v>
      </c>
      <c r="G31" s="41"/>
      <c r="H31" s="41">
        <f>SUM(F31:G31)</f>
        <v>0</v>
      </c>
    </row>
    <row r="32" spans="1:8" s="3" customFormat="1" ht="15.75" thickBot="1" x14ac:dyDescent="0.3">
      <c r="A32" s="74"/>
      <c r="B32" s="42"/>
      <c r="C32" s="80"/>
      <c r="D32" s="81" t="s">
        <v>60</v>
      </c>
      <c r="E32" s="82">
        <f>SUM(E31)</f>
        <v>0</v>
      </c>
      <c r="F32" s="82">
        <f t="shared" ref="F32:H32" si="7">SUM(F31)</f>
        <v>0</v>
      </c>
      <c r="G32" s="83">
        <f t="shared" si="7"/>
        <v>0</v>
      </c>
      <c r="H32" s="57">
        <f t="shared" si="7"/>
        <v>0</v>
      </c>
    </row>
    <row r="33" spans="1:8" s="3" customFormat="1" ht="15" x14ac:dyDescent="0.25">
      <c r="A33" s="74"/>
      <c r="B33" s="42"/>
      <c r="C33" s="54"/>
      <c r="D33" s="75"/>
      <c r="E33" s="54"/>
      <c r="F33" s="54"/>
      <c r="G33" s="54"/>
      <c r="H33" s="54"/>
    </row>
    <row r="34" spans="1:8" s="3" customFormat="1" ht="15" x14ac:dyDescent="0.25">
      <c r="A34" s="74"/>
      <c r="B34" s="28" t="s">
        <v>61</v>
      </c>
      <c r="C34" s="54"/>
      <c r="D34" s="75"/>
      <c r="E34" s="54"/>
      <c r="F34" s="54"/>
      <c r="G34" s="54"/>
      <c r="H34" s="54"/>
    </row>
    <row r="35" spans="1:8" s="3" customFormat="1" ht="15.75" thickBot="1" x14ac:dyDescent="0.3">
      <c r="A35" s="32" t="s">
        <v>38</v>
      </c>
      <c r="B35" s="38" t="s">
        <v>4</v>
      </c>
      <c r="C35" s="77"/>
      <c r="D35" s="78" t="s">
        <v>59</v>
      </c>
      <c r="E35" s="41"/>
      <c r="F35" s="41">
        <v>0</v>
      </c>
      <c r="G35" s="41"/>
      <c r="H35" s="41">
        <f>SUM(F35:G35)</f>
        <v>0</v>
      </c>
    </row>
    <row r="36" spans="1:8" s="3" customFormat="1" ht="15.75" thickBot="1" x14ac:dyDescent="0.3">
      <c r="A36" s="74"/>
      <c r="B36" s="42"/>
      <c r="C36" s="80"/>
      <c r="D36" s="81" t="s">
        <v>62</v>
      </c>
      <c r="E36" s="82">
        <f>SUM(E35)</f>
        <v>0</v>
      </c>
      <c r="F36" s="82">
        <f t="shared" ref="F36:H36" si="8">SUM(F35)</f>
        <v>0</v>
      </c>
      <c r="G36" s="83">
        <f t="shared" si="8"/>
        <v>0</v>
      </c>
      <c r="H36" s="57">
        <f t="shared" si="8"/>
        <v>0</v>
      </c>
    </row>
    <row r="37" spans="1:8" s="3" customFormat="1" ht="9.75" customHeight="1" x14ac:dyDescent="0.25">
      <c r="A37" s="74"/>
      <c r="B37" s="42"/>
      <c r="C37" s="54"/>
      <c r="D37" s="75"/>
      <c r="E37" s="76"/>
      <c r="F37" s="54"/>
      <c r="G37" s="54"/>
      <c r="H37" s="54"/>
    </row>
    <row r="38" spans="1:8" s="3" customFormat="1" ht="15.75" thickBot="1" x14ac:dyDescent="0.3">
      <c r="A38" s="74"/>
      <c r="B38" s="84" t="s">
        <v>63</v>
      </c>
      <c r="C38" s="85"/>
      <c r="D38" s="75"/>
      <c r="E38" s="54"/>
      <c r="F38" s="54"/>
      <c r="G38" s="54"/>
      <c r="H38" s="54"/>
    </row>
    <row r="39" spans="1:8" s="3" customFormat="1" ht="15" x14ac:dyDescent="0.25">
      <c r="A39" s="32" t="s">
        <v>38</v>
      </c>
      <c r="B39" s="86" t="s">
        <v>4</v>
      </c>
      <c r="C39" s="87"/>
      <c r="D39" s="88" t="s">
        <v>64</v>
      </c>
      <c r="E39" s="89">
        <v>79200</v>
      </c>
      <c r="F39" s="1">
        <v>79200</v>
      </c>
      <c r="G39" s="1"/>
      <c r="H39" s="1">
        <f>SUM(F39:G39)</f>
        <v>79200</v>
      </c>
    </row>
    <row r="40" spans="1:8" s="3" customFormat="1" x14ac:dyDescent="0.2">
      <c r="A40" s="32" t="s">
        <v>38</v>
      </c>
      <c r="B40" s="90" t="s">
        <v>5</v>
      </c>
      <c r="C40" s="91" t="s">
        <v>65</v>
      </c>
      <c r="D40" s="92" t="s">
        <v>66</v>
      </c>
      <c r="E40" s="93"/>
      <c r="F40" s="94">
        <v>0</v>
      </c>
      <c r="G40" s="94"/>
      <c r="H40" s="94">
        <f t="shared" ref="H40:H51" si="9">SUM(F40:G40)</f>
        <v>0</v>
      </c>
    </row>
    <row r="41" spans="1:8" s="3" customFormat="1" x14ac:dyDescent="0.2">
      <c r="A41" s="32" t="s">
        <v>38</v>
      </c>
      <c r="B41" s="90" t="s">
        <v>6</v>
      </c>
      <c r="C41" s="91" t="s">
        <v>67</v>
      </c>
      <c r="D41" s="92" t="s">
        <v>68</v>
      </c>
      <c r="E41" s="93">
        <v>3091680</v>
      </c>
      <c r="F41" s="94">
        <v>3091680</v>
      </c>
      <c r="G41" s="94"/>
      <c r="H41" s="94">
        <f t="shared" si="9"/>
        <v>3091680</v>
      </c>
    </row>
    <row r="42" spans="1:8" s="3" customFormat="1" x14ac:dyDescent="0.2">
      <c r="A42" s="32" t="s">
        <v>38</v>
      </c>
      <c r="B42" s="90" t="s">
        <v>7</v>
      </c>
      <c r="C42" s="91" t="s">
        <v>69</v>
      </c>
      <c r="D42" s="95" t="s">
        <v>70</v>
      </c>
      <c r="E42" s="93"/>
      <c r="F42" s="94">
        <v>0</v>
      </c>
      <c r="G42" s="94"/>
      <c r="H42" s="94">
        <f t="shared" si="9"/>
        <v>0</v>
      </c>
    </row>
    <row r="43" spans="1:8" s="3" customFormat="1" x14ac:dyDescent="0.2">
      <c r="A43" s="32" t="s">
        <v>38</v>
      </c>
      <c r="B43" s="90" t="s">
        <v>8</v>
      </c>
      <c r="C43" s="91" t="s">
        <v>71</v>
      </c>
      <c r="D43" s="95" t="s">
        <v>72</v>
      </c>
      <c r="E43" s="93"/>
      <c r="F43" s="94">
        <v>0</v>
      </c>
      <c r="G43" s="94"/>
      <c r="H43" s="94">
        <f t="shared" si="9"/>
        <v>0</v>
      </c>
    </row>
    <row r="44" spans="1:8" s="3" customFormat="1" x14ac:dyDescent="0.2">
      <c r="A44" s="32" t="s">
        <v>38</v>
      </c>
      <c r="B44" s="90" t="s">
        <v>9</v>
      </c>
      <c r="C44" s="91" t="s">
        <v>73</v>
      </c>
      <c r="D44" s="95" t="s">
        <v>74</v>
      </c>
      <c r="E44" s="93">
        <v>7824996</v>
      </c>
      <c r="F44" s="94">
        <v>7824996</v>
      </c>
      <c r="G44" s="94"/>
      <c r="H44" s="94">
        <f t="shared" si="9"/>
        <v>7824996</v>
      </c>
    </row>
    <row r="45" spans="1:8" s="5" customFormat="1" ht="15" x14ac:dyDescent="0.25">
      <c r="A45" s="32" t="s">
        <v>38</v>
      </c>
      <c r="B45" s="86" t="s">
        <v>12</v>
      </c>
      <c r="C45" s="96"/>
      <c r="D45" s="97" t="s">
        <v>75</v>
      </c>
      <c r="E45" s="98"/>
      <c r="F45" s="36">
        <v>0</v>
      </c>
      <c r="G45" s="36"/>
      <c r="H45" s="1">
        <f t="shared" si="9"/>
        <v>0</v>
      </c>
    </row>
    <row r="46" spans="1:8" s="3" customFormat="1" ht="15" x14ac:dyDescent="0.25">
      <c r="A46" s="32" t="s">
        <v>38</v>
      </c>
      <c r="B46" s="86" t="s">
        <v>13</v>
      </c>
      <c r="C46" s="96"/>
      <c r="D46" s="97" t="s">
        <v>76</v>
      </c>
      <c r="E46" s="98"/>
      <c r="F46" s="36">
        <v>0</v>
      </c>
      <c r="G46" s="36"/>
      <c r="H46" s="1">
        <f t="shared" si="9"/>
        <v>0</v>
      </c>
    </row>
    <row r="47" spans="1:8" s="3" customFormat="1" ht="15" x14ac:dyDescent="0.25">
      <c r="A47" s="32" t="s">
        <v>38</v>
      </c>
      <c r="B47" s="86" t="s">
        <v>16</v>
      </c>
      <c r="C47" s="96"/>
      <c r="D47" s="99" t="s">
        <v>77</v>
      </c>
      <c r="E47" s="98">
        <v>2738063</v>
      </c>
      <c r="F47" s="36">
        <v>2738063</v>
      </c>
      <c r="G47" s="36"/>
      <c r="H47" s="1">
        <f t="shared" si="9"/>
        <v>2738063</v>
      </c>
    </row>
    <row r="48" spans="1:8" s="3" customFormat="1" ht="15" x14ac:dyDescent="0.25">
      <c r="A48" s="32" t="s">
        <v>38</v>
      </c>
      <c r="B48" s="86" t="s">
        <v>17</v>
      </c>
      <c r="C48" s="100"/>
      <c r="D48" s="101" t="s">
        <v>78</v>
      </c>
      <c r="E48" s="98"/>
      <c r="F48" s="36">
        <v>350000</v>
      </c>
      <c r="G48" s="36"/>
      <c r="H48" s="1">
        <f t="shared" si="9"/>
        <v>350000</v>
      </c>
    </row>
    <row r="49" spans="1:8" s="3" customFormat="1" ht="15" x14ac:dyDescent="0.25">
      <c r="A49" s="32" t="s">
        <v>38</v>
      </c>
      <c r="B49" s="86" t="s">
        <v>18</v>
      </c>
      <c r="C49" s="100"/>
      <c r="D49" s="101" t="s">
        <v>79</v>
      </c>
      <c r="E49" s="98"/>
      <c r="F49" s="36">
        <v>500000</v>
      </c>
      <c r="G49" s="36"/>
      <c r="H49" s="1">
        <f t="shared" si="9"/>
        <v>500000</v>
      </c>
    </row>
    <row r="50" spans="1:8" s="3" customFormat="1" ht="15" x14ac:dyDescent="0.25">
      <c r="A50" s="32" t="s">
        <v>38</v>
      </c>
      <c r="B50" s="86" t="s">
        <v>19</v>
      </c>
      <c r="C50" s="100"/>
      <c r="D50" s="101" t="s">
        <v>80</v>
      </c>
      <c r="E50" s="98"/>
      <c r="F50" s="36">
        <v>0</v>
      </c>
      <c r="G50" s="36"/>
      <c r="H50" s="1">
        <f t="shared" si="9"/>
        <v>0</v>
      </c>
    </row>
    <row r="51" spans="1:8" s="3" customFormat="1" ht="15.75" thickBot="1" x14ac:dyDescent="0.3">
      <c r="A51" s="32" t="s">
        <v>38</v>
      </c>
      <c r="B51" s="86" t="s">
        <v>23</v>
      </c>
      <c r="C51" s="102"/>
      <c r="D51" s="103" t="s">
        <v>81</v>
      </c>
      <c r="E51" s="104"/>
      <c r="F51" s="105">
        <v>0</v>
      </c>
      <c r="G51" s="105"/>
      <c r="H51" s="1">
        <f t="shared" si="9"/>
        <v>0</v>
      </c>
    </row>
    <row r="52" spans="1:8" s="3" customFormat="1" ht="15.75" thickBot="1" x14ac:dyDescent="0.3">
      <c r="A52" s="106"/>
      <c r="B52" s="107"/>
      <c r="C52" s="27"/>
      <c r="D52" s="68" t="s">
        <v>82</v>
      </c>
      <c r="E52" s="57">
        <f>SUM(E39:E51)</f>
        <v>13733939</v>
      </c>
      <c r="F52" s="57">
        <f>SUM(F39:F51)</f>
        <v>14583939</v>
      </c>
      <c r="G52" s="46">
        <f>SUM(G39:G51)</f>
        <v>0</v>
      </c>
      <c r="H52" s="46">
        <f>SUM(H39:H51)</f>
        <v>14583939</v>
      </c>
    </row>
    <row r="53" spans="1:8" s="3" customFormat="1" ht="15.75" thickBot="1" x14ac:dyDescent="0.3">
      <c r="A53" s="108"/>
      <c r="B53" s="109"/>
      <c r="C53" s="110"/>
      <c r="D53" s="28"/>
      <c r="E53" s="76"/>
      <c r="F53" s="54"/>
      <c r="G53" s="111"/>
      <c r="H53" s="111"/>
    </row>
    <row r="54" spans="1:8" s="3" customFormat="1" ht="15.75" thickBot="1" x14ac:dyDescent="0.3">
      <c r="A54" s="112"/>
      <c r="B54" s="113" t="s">
        <v>83</v>
      </c>
      <c r="C54" s="114"/>
      <c r="D54" s="114"/>
      <c r="E54" s="115">
        <f>E28+E52</f>
        <v>126724587</v>
      </c>
      <c r="F54" s="115">
        <f>F28+F52</f>
        <v>144995905</v>
      </c>
      <c r="G54" s="116">
        <f>G28+G52</f>
        <v>-453024</v>
      </c>
      <c r="H54" s="117">
        <f>H28+H52</f>
        <v>144542881</v>
      </c>
    </row>
    <row r="55" spans="1:8" s="3" customFormat="1" ht="10.5" customHeight="1" x14ac:dyDescent="0.25">
      <c r="A55" s="112"/>
      <c r="B55" s="28"/>
      <c r="C55" s="118"/>
      <c r="D55" s="118"/>
      <c r="E55" s="119"/>
      <c r="F55" s="118"/>
      <c r="G55" s="118"/>
      <c r="H55" s="119"/>
    </row>
    <row r="56" spans="1:8" s="3" customFormat="1" ht="15.75" x14ac:dyDescent="0.25">
      <c r="A56" s="112"/>
      <c r="B56" s="22" t="s">
        <v>84</v>
      </c>
      <c r="C56" s="23"/>
      <c r="D56" s="23"/>
      <c r="E56" s="120"/>
      <c r="F56" s="121"/>
      <c r="G56" s="121"/>
      <c r="H56" s="120"/>
    </row>
    <row r="57" spans="1:8" s="3" customFormat="1" ht="15.75" x14ac:dyDescent="0.25">
      <c r="A57" s="122"/>
      <c r="B57" s="123" t="s">
        <v>85</v>
      </c>
      <c r="C57" s="124"/>
      <c r="D57" s="124"/>
      <c r="E57" s="125"/>
      <c r="F57" s="124"/>
      <c r="G57" s="124"/>
      <c r="H57" s="125"/>
    </row>
    <row r="58" spans="1:8" s="3" customFormat="1" ht="7.5" customHeight="1" x14ac:dyDescent="0.25">
      <c r="A58" s="122"/>
      <c r="B58" s="123"/>
      <c r="C58" s="124"/>
      <c r="D58" s="124"/>
      <c r="E58" s="125"/>
      <c r="F58" s="124"/>
      <c r="G58" s="124"/>
      <c r="H58" s="125"/>
    </row>
    <row r="59" spans="1:8" s="3" customFormat="1" ht="15" x14ac:dyDescent="0.25">
      <c r="A59" s="32" t="s">
        <v>38</v>
      </c>
      <c r="B59" s="126" t="s">
        <v>4</v>
      </c>
      <c r="C59" s="127" t="s">
        <v>86</v>
      </c>
      <c r="D59" s="127"/>
      <c r="E59" s="128"/>
      <c r="F59" s="128">
        <v>0</v>
      </c>
      <c r="G59" s="128"/>
      <c r="H59" s="128">
        <f>SUM(F59:G59)</f>
        <v>0</v>
      </c>
    </row>
    <row r="60" spans="1:8" s="3" customFormat="1" ht="15" x14ac:dyDescent="0.25">
      <c r="A60" s="32" t="s">
        <v>38</v>
      </c>
      <c r="B60" s="126" t="s">
        <v>5</v>
      </c>
      <c r="C60" s="127" t="s">
        <v>87</v>
      </c>
      <c r="D60" s="127"/>
      <c r="E60" s="128"/>
      <c r="F60" s="128">
        <v>0</v>
      </c>
      <c r="G60" s="128"/>
      <c r="H60" s="128">
        <f t="shared" ref="H60:H64" si="10">SUM(F60:G60)</f>
        <v>0</v>
      </c>
    </row>
    <row r="61" spans="1:8" s="3" customFormat="1" ht="15" x14ac:dyDescent="0.25">
      <c r="A61" s="32" t="s">
        <v>38</v>
      </c>
      <c r="B61" s="126" t="s">
        <v>6</v>
      </c>
      <c r="C61" s="129" t="s">
        <v>88</v>
      </c>
      <c r="D61" s="129"/>
      <c r="E61" s="128"/>
      <c r="F61" s="128">
        <v>111000</v>
      </c>
      <c r="G61" s="128"/>
      <c r="H61" s="128">
        <f t="shared" si="10"/>
        <v>111000</v>
      </c>
    </row>
    <row r="62" spans="1:8" s="3" customFormat="1" ht="15" x14ac:dyDescent="0.25">
      <c r="A62" s="32" t="s">
        <v>38</v>
      </c>
      <c r="B62" s="126" t="s">
        <v>7</v>
      </c>
      <c r="C62" s="130" t="s">
        <v>89</v>
      </c>
      <c r="D62" s="131"/>
      <c r="E62" s="132"/>
      <c r="F62" s="132">
        <v>0</v>
      </c>
      <c r="G62" s="132"/>
      <c r="H62" s="132">
        <f t="shared" si="10"/>
        <v>0</v>
      </c>
    </row>
    <row r="63" spans="1:8" s="3" customFormat="1" ht="15" x14ac:dyDescent="0.25">
      <c r="A63" s="32" t="s">
        <v>38</v>
      </c>
      <c r="B63" s="126" t="s">
        <v>8</v>
      </c>
      <c r="C63" s="133" t="s">
        <v>90</v>
      </c>
      <c r="D63" s="133"/>
      <c r="E63" s="132"/>
      <c r="F63" s="132">
        <v>0</v>
      </c>
      <c r="G63" s="132"/>
      <c r="H63" s="132">
        <f t="shared" si="10"/>
        <v>0</v>
      </c>
    </row>
    <row r="64" spans="1:8" s="5" customFormat="1" ht="15.75" thickBot="1" x14ac:dyDescent="0.3">
      <c r="A64" s="32" t="s">
        <v>38</v>
      </c>
      <c r="B64" s="126" t="s">
        <v>9</v>
      </c>
      <c r="C64" s="127" t="s">
        <v>91</v>
      </c>
      <c r="D64" s="134"/>
      <c r="E64" s="105"/>
      <c r="F64" s="105">
        <v>0</v>
      </c>
      <c r="G64" s="105"/>
      <c r="H64" s="128">
        <f t="shared" si="10"/>
        <v>0</v>
      </c>
    </row>
    <row r="65" spans="1:8" s="3" customFormat="1" ht="15.75" thickBot="1" x14ac:dyDescent="0.3">
      <c r="A65" s="106"/>
      <c r="B65" s="135"/>
      <c r="C65" s="85"/>
      <c r="D65" s="136" t="s">
        <v>92</v>
      </c>
      <c r="E65" s="136">
        <f>SUM(E59:E64)</f>
        <v>0</v>
      </c>
      <c r="F65" s="136">
        <f t="shared" ref="F65:H65" si="11">SUM(F59:F64)</f>
        <v>111000</v>
      </c>
      <c r="G65" s="136">
        <f t="shared" si="11"/>
        <v>0</v>
      </c>
      <c r="H65" s="136">
        <f t="shared" si="11"/>
        <v>111000</v>
      </c>
    </row>
    <row r="66" spans="1:8" s="3" customFormat="1" ht="8.25" customHeight="1" x14ac:dyDescent="0.25">
      <c r="A66" s="32"/>
      <c r="B66" s="84"/>
      <c r="C66" s="50"/>
      <c r="D66" s="50"/>
      <c r="E66" s="137"/>
      <c r="F66" s="50"/>
      <c r="G66" s="50"/>
      <c r="H66" s="137"/>
    </row>
    <row r="67" spans="1:8" s="5" customFormat="1" ht="15.75" x14ac:dyDescent="0.25">
      <c r="A67" s="138"/>
      <c r="B67" s="139" t="s">
        <v>93</v>
      </c>
      <c r="C67" s="140"/>
      <c r="D67" s="141"/>
      <c r="E67" s="142"/>
      <c r="F67" s="140"/>
      <c r="G67" s="140"/>
      <c r="H67" s="142"/>
    </row>
    <row r="68" spans="1:8" s="3" customFormat="1" ht="9" customHeight="1" x14ac:dyDescent="0.25">
      <c r="A68" s="138"/>
      <c r="B68" s="139"/>
      <c r="C68" s="140"/>
      <c r="D68" s="141"/>
      <c r="E68" s="142"/>
      <c r="F68" s="140"/>
      <c r="G68" s="140"/>
      <c r="H68" s="142"/>
    </row>
    <row r="69" spans="1:8" s="3" customFormat="1" ht="15.75" thickBot="1" x14ac:dyDescent="0.3">
      <c r="A69" s="32" t="s">
        <v>38</v>
      </c>
      <c r="B69" s="143" t="s">
        <v>4</v>
      </c>
      <c r="C69" s="144" t="s">
        <v>94</v>
      </c>
      <c r="D69" s="78"/>
      <c r="E69" s="79"/>
      <c r="F69" s="41">
        <v>0</v>
      </c>
      <c r="G69" s="41"/>
      <c r="H69" s="41">
        <f>SUM(F69:G69)</f>
        <v>0</v>
      </c>
    </row>
    <row r="70" spans="1:8" s="5" customFormat="1" ht="15.75" thickBot="1" x14ac:dyDescent="0.3">
      <c r="A70" s="74"/>
      <c r="B70" s="42"/>
      <c r="C70" s="80"/>
      <c r="D70" s="55" t="s">
        <v>95</v>
      </c>
      <c r="E70" s="56">
        <f>SUM(E69)</f>
        <v>0</v>
      </c>
      <c r="F70" s="56">
        <f t="shared" ref="F70:H70" si="12">SUM(F69)</f>
        <v>0</v>
      </c>
      <c r="G70" s="56">
        <f t="shared" si="12"/>
        <v>0</v>
      </c>
      <c r="H70" s="57">
        <f t="shared" si="12"/>
        <v>0</v>
      </c>
    </row>
    <row r="71" spans="1:8" s="3" customFormat="1" ht="9.75" customHeight="1" x14ac:dyDescent="0.25">
      <c r="A71" s="74"/>
      <c r="B71" s="42"/>
      <c r="C71" s="54"/>
      <c r="D71" s="75"/>
      <c r="E71" s="54"/>
      <c r="F71" s="54"/>
      <c r="G71" s="54"/>
      <c r="H71" s="54"/>
    </row>
    <row r="72" spans="1:8" s="3" customFormat="1" ht="15.75" x14ac:dyDescent="0.25">
      <c r="A72" s="138"/>
      <c r="B72" s="139" t="s">
        <v>96</v>
      </c>
      <c r="C72" s="140"/>
      <c r="D72" s="141"/>
      <c r="E72" s="140"/>
      <c r="F72" s="140"/>
      <c r="G72" s="140"/>
      <c r="H72" s="140"/>
    </row>
    <row r="73" spans="1:8" s="3" customFormat="1" ht="11.25" customHeight="1" x14ac:dyDescent="0.25">
      <c r="A73" s="138"/>
      <c r="B73" s="139"/>
      <c r="C73" s="140"/>
      <c r="D73" s="141"/>
      <c r="E73" s="140"/>
      <c r="F73" s="140"/>
      <c r="G73" s="140"/>
      <c r="H73" s="140"/>
    </row>
    <row r="74" spans="1:8" s="3" customFormat="1" ht="15.75" thickBot="1" x14ac:dyDescent="0.3">
      <c r="A74" s="32" t="s">
        <v>38</v>
      </c>
      <c r="B74" s="143" t="s">
        <v>4</v>
      </c>
      <c r="C74" s="144" t="s">
        <v>94</v>
      </c>
      <c r="D74" s="78"/>
      <c r="E74" s="41"/>
      <c r="F74" s="41">
        <v>0</v>
      </c>
      <c r="G74" s="41"/>
      <c r="H74" s="41">
        <f>SUM(F74:G74)</f>
        <v>0</v>
      </c>
    </row>
    <row r="75" spans="1:8" s="3" customFormat="1" ht="15.75" thickBot="1" x14ac:dyDescent="0.3">
      <c r="A75" s="74"/>
      <c r="B75" s="42"/>
      <c r="C75" s="80"/>
      <c r="D75" s="55" t="s">
        <v>97</v>
      </c>
      <c r="E75" s="56">
        <f>SUM(E74)</f>
        <v>0</v>
      </c>
      <c r="F75" s="56">
        <f t="shared" ref="F75:H75" si="13">SUM(F74)</f>
        <v>0</v>
      </c>
      <c r="G75" s="56">
        <f t="shared" si="13"/>
        <v>0</v>
      </c>
      <c r="H75" s="57">
        <f t="shared" si="13"/>
        <v>0</v>
      </c>
    </row>
    <row r="76" spans="1:8" s="3" customFormat="1" ht="9.75" customHeight="1" x14ac:dyDescent="0.25">
      <c r="A76" s="74"/>
      <c r="B76" s="42"/>
      <c r="C76" s="54"/>
      <c r="D76" s="75"/>
      <c r="E76" s="76"/>
      <c r="F76" s="54"/>
      <c r="G76" s="54"/>
      <c r="H76" s="76"/>
    </row>
    <row r="77" spans="1:8" s="3" customFormat="1" ht="15.75" x14ac:dyDescent="0.25">
      <c r="A77" s="122"/>
      <c r="B77" s="123" t="s">
        <v>98</v>
      </c>
      <c r="C77" s="124"/>
      <c r="D77" s="124"/>
      <c r="E77" s="125"/>
      <c r="F77" s="124"/>
      <c r="G77" s="124"/>
      <c r="H77" s="125"/>
    </row>
    <row r="78" spans="1:8" s="5" customFormat="1" ht="10.5" customHeight="1" thickBot="1" x14ac:dyDescent="0.3">
      <c r="A78" s="122"/>
      <c r="B78" s="123"/>
      <c r="C78" s="145"/>
      <c r="D78" s="124"/>
      <c r="E78" s="125"/>
      <c r="F78" s="124"/>
      <c r="G78" s="124"/>
      <c r="H78" s="125"/>
    </row>
    <row r="79" spans="1:8" s="5" customFormat="1" x14ac:dyDescent="0.2">
      <c r="A79" s="32" t="s">
        <v>38</v>
      </c>
      <c r="B79" s="146" t="s">
        <v>4</v>
      </c>
      <c r="C79" s="147" t="s">
        <v>65</v>
      </c>
      <c r="D79" s="148" t="s">
        <v>99</v>
      </c>
      <c r="E79" s="94"/>
      <c r="F79" s="94">
        <v>0</v>
      </c>
      <c r="G79" s="94"/>
      <c r="H79" s="94">
        <f>SUM(F79:G79)</f>
        <v>0</v>
      </c>
    </row>
    <row r="80" spans="1:8" s="5" customFormat="1" x14ac:dyDescent="0.2">
      <c r="A80" s="32" t="s">
        <v>38</v>
      </c>
      <c r="B80" s="146" t="s">
        <v>5</v>
      </c>
      <c r="C80" s="147" t="s">
        <v>67</v>
      </c>
      <c r="D80" s="92" t="s">
        <v>100</v>
      </c>
      <c r="E80" s="94">
        <v>69923678</v>
      </c>
      <c r="F80" s="94">
        <v>69923678</v>
      </c>
      <c r="G80" s="94"/>
      <c r="H80" s="94">
        <f t="shared" ref="H80:H84" si="14">SUM(F80:G80)</f>
        <v>69923678</v>
      </c>
    </row>
    <row r="81" spans="1:8" s="5" customFormat="1" x14ac:dyDescent="0.2">
      <c r="A81" s="32" t="s">
        <v>38</v>
      </c>
      <c r="B81" s="146" t="s">
        <v>6</v>
      </c>
      <c r="C81" s="147" t="s">
        <v>69</v>
      </c>
      <c r="D81" s="95" t="s">
        <v>101</v>
      </c>
      <c r="E81" s="94"/>
      <c r="F81" s="94">
        <v>0</v>
      </c>
      <c r="G81" s="94"/>
      <c r="H81" s="94">
        <f t="shared" si="14"/>
        <v>0</v>
      </c>
    </row>
    <row r="82" spans="1:8" s="5" customFormat="1" x14ac:dyDescent="0.2">
      <c r="A82" s="32" t="s">
        <v>38</v>
      </c>
      <c r="B82" s="146" t="s">
        <v>7</v>
      </c>
      <c r="C82" s="147" t="s">
        <v>71</v>
      </c>
      <c r="D82" s="95" t="s">
        <v>102</v>
      </c>
      <c r="E82" s="149"/>
      <c r="F82" s="149">
        <v>0</v>
      </c>
      <c r="G82" s="149"/>
      <c r="H82" s="94">
        <f t="shared" si="14"/>
        <v>0</v>
      </c>
    </row>
    <row r="83" spans="1:8" s="5" customFormat="1" x14ac:dyDescent="0.2">
      <c r="A83" s="32" t="s">
        <v>38</v>
      </c>
      <c r="B83" s="150" t="s">
        <v>8</v>
      </c>
      <c r="C83" s="151" t="s">
        <v>103</v>
      </c>
      <c r="D83" s="152" t="s">
        <v>104</v>
      </c>
      <c r="E83" s="153"/>
      <c r="F83" s="153">
        <v>29999999</v>
      </c>
      <c r="G83" s="153"/>
      <c r="H83" s="154">
        <f t="shared" si="14"/>
        <v>29999999</v>
      </c>
    </row>
    <row r="84" spans="1:8" s="5" customFormat="1" ht="15" thickBot="1" x14ac:dyDescent="0.25">
      <c r="A84" s="32" t="s">
        <v>38</v>
      </c>
      <c r="B84" s="146" t="s">
        <v>9</v>
      </c>
      <c r="C84" s="147" t="s">
        <v>73</v>
      </c>
      <c r="D84" s="155" t="s">
        <v>105</v>
      </c>
      <c r="E84" s="149"/>
      <c r="F84" s="149">
        <v>0</v>
      </c>
      <c r="G84" s="149"/>
      <c r="H84" s="94">
        <f t="shared" si="14"/>
        <v>0</v>
      </c>
    </row>
    <row r="85" spans="1:8" s="5" customFormat="1" ht="15.75" thickBot="1" x14ac:dyDescent="0.3">
      <c r="A85" s="112"/>
      <c r="B85" s="156"/>
      <c r="C85" s="157"/>
      <c r="D85" s="68" t="s">
        <v>106</v>
      </c>
      <c r="E85" s="56">
        <f>SUM(E79:E84)</f>
        <v>69923678</v>
      </c>
      <c r="F85" s="56">
        <f t="shared" ref="F85:H85" si="15">SUM(F79:F84)</f>
        <v>99923677</v>
      </c>
      <c r="G85" s="45">
        <f t="shared" si="15"/>
        <v>0</v>
      </c>
      <c r="H85" s="46">
        <f t="shared" si="15"/>
        <v>99923677</v>
      </c>
    </row>
    <row r="86" spans="1:8" s="5" customFormat="1" ht="8.25" customHeight="1" thickBot="1" x14ac:dyDescent="0.3">
      <c r="A86" s="74"/>
      <c r="B86" s="42"/>
      <c r="C86" s="54"/>
      <c r="D86" s="75"/>
      <c r="E86" s="76"/>
      <c r="F86" s="54"/>
      <c r="G86" s="111"/>
      <c r="H86" s="111"/>
    </row>
    <row r="87" spans="1:8" s="5" customFormat="1" ht="15.75" thickBot="1" x14ac:dyDescent="0.3">
      <c r="A87" s="74"/>
      <c r="B87" s="158" t="s">
        <v>107</v>
      </c>
      <c r="C87" s="159"/>
      <c r="D87" s="160"/>
      <c r="E87" s="115">
        <f>E65+E70+E75+E85</f>
        <v>69923678</v>
      </c>
      <c r="F87" s="115">
        <f t="shared" ref="F87:H87" si="16">F65+F70+F75+F85</f>
        <v>100034677</v>
      </c>
      <c r="G87" s="116">
        <f t="shared" si="16"/>
        <v>0</v>
      </c>
      <c r="H87" s="117">
        <f t="shared" si="16"/>
        <v>100034677</v>
      </c>
    </row>
    <row r="88" spans="1:8" s="5" customFormat="1" ht="10.5" customHeight="1" x14ac:dyDescent="0.25">
      <c r="A88" s="112"/>
      <c r="B88" s="28"/>
      <c r="C88" s="118"/>
      <c r="D88" s="118"/>
      <c r="E88" s="119"/>
      <c r="F88" s="118"/>
      <c r="G88" s="118"/>
      <c r="H88" s="119"/>
    </row>
    <row r="89" spans="1:8" s="5" customFormat="1" ht="15.75" x14ac:dyDescent="0.25">
      <c r="A89" s="161"/>
      <c r="B89" s="22" t="s">
        <v>108</v>
      </c>
      <c r="C89" s="162"/>
      <c r="D89" s="163"/>
      <c r="E89" s="164"/>
      <c r="F89" s="165"/>
      <c r="G89" s="165"/>
      <c r="H89" s="164"/>
    </row>
    <row r="90" spans="1:8" s="5" customFormat="1" ht="9.75" customHeight="1" x14ac:dyDescent="0.25">
      <c r="A90" s="112"/>
      <c r="B90" s="166"/>
      <c r="C90" s="110"/>
      <c r="D90" s="28"/>
      <c r="E90" s="76"/>
      <c r="F90" s="54"/>
      <c r="G90" s="54"/>
      <c r="H90" s="76"/>
    </row>
    <row r="91" spans="1:8" s="5" customFormat="1" ht="15" x14ac:dyDescent="0.25">
      <c r="A91" s="74"/>
      <c r="B91" s="167" t="s">
        <v>109</v>
      </c>
      <c r="C91" s="168"/>
      <c r="D91" s="118"/>
      <c r="E91" s="119"/>
      <c r="F91" s="118"/>
      <c r="G91" s="118"/>
      <c r="H91" s="119"/>
    </row>
    <row r="92" spans="1:8" s="3" customFormat="1" ht="15" x14ac:dyDescent="0.25">
      <c r="A92" s="32" t="s">
        <v>38</v>
      </c>
      <c r="B92" s="38" t="s">
        <v>4</v>
      </c>
      <c r="C92" s="169"/>
      <c r="D92" s="170" t="s">
        <v>110</v>
      </c>
      <c r="E92" s="1">
        <v>30000000</v>
      </c>
      <c r="F92" s="1">
        <v>30000000</v>
      </c>
      <c r="G92" s="1"/>
      <c r="H92" s="1">
        <f>SUM(F92:G92)</f>
        <v>30000000</v>
      </c>
    </row>
    <row r="93" spans="1:8" s="3" customFormat="1" ht="15.75" thickBot="1" x14ac:dyDescent="0.3">
      <c r="A93" s="32" t="s">
        <v>38</v>
      </c>
      <c r="B93" s="38" t="s">
        <v>5</v>
      </c>
      <c r="C93" s="169"/>
      <c r="D93" s="78" t="s">
        <v>111</v>
      </c>
      <c r="E93" s="41">
        <v>2200000</v>
      </c>
      <c r="F93" s="41">
        <v>2200000</v>
      </c>
      <c r="G93" s="41"/>
      <c r="H93" s="1">
        <f>SUM(F93:G93)</f>
        <v>2200000</v>
      </c>
    </row>
    <row r="94" spans="1:8" s="3" customFormat="1" ht="15.75" thickBot="1" x14ac:dyDescent="0.3">
      <c r="A94" s="74"/>
      <c r="B94" s="166"/>
      <c r="C94" s="118"/>
      <c r="D94" s="171" t="s">
        <v>112</v>
      </c>
      <c r="E94" s="115">
        <f>SUM(E92:E93)</f>
        <v>32200000</v>
      </c>
      <c r="F94" s="115">
        <f t="shared" ref="F94:H94" si="17">SUM(F92:F93)</f>
        <v>32200000</v>
      </c>
      <c r="G94" s="116">
        <f t="shared" si="17"/>
        <v>0</v>
      </c>
      <c r="H94" s="117">
        <f t="shared" si="17"/>
        <v>32200000</v>
      </c>
    </row>
    <row r="95" spans="1:8" s="174" customFormat="1" ht="15" x14ac:dyDescent="0.25">
      <c r="A95" s="42"/>
      <c r="B95" s="166" t="s">
        <v>113</v>
      </c>
      <c r="C95" s="31"/>
      <c r="D95" s="31"/>
      <c r="E95" s="172"/>
      <c r="F95" s="31"/>
      <c r="G95" s="173"/>
      <c r="H95" s="173"/>
    </row>
    <row r="96" spans="1:8" s="3" customFormat="1" ht="15" customHeight="1" x14ac:dyDescent="0.2">
      <c r="A96" s="32" t="s">
        <v>38</v>
      </c>
      <c r="B96" s="38" t="s">
        <v>4</v>
      </c>
      <c r="C96" s="175"/>
      <c r="D96" s="176" t="s">
        <v>114</v>
      </c>
      <c r="E96" s="1">
        <v>5800000</v>
      </c>
      <c r="F96" s="1">
        <v>5800000</v>
      </c>
      <c r="G96" s="36"/>
      <c r="H96" s="36">
        <f>SUM(F96:G96)</f>
        <v>5800000</v>
      </c>
    </row>
    <row r="97" spans="1:8" s="3" customFormat="1" x14ac:dyDescent="0.2">
      <c r="A97" s="32" t="s">
        <v>38</v>
      </c>
      <c r="B97" s="38" t="s">
        <v>5</v>
      </c>
      <c r="C97" s="175"/>
      <c r="D97" s="176" t="s">
        <v>115</v>
      </c>
      <c r="E97" s="1">
        <v>1000000</v>
      </c>
      <c r="F97" s="1">
        <v>1000000</v>
      </c>
      <c r="G97" s="36"/>
      <c r="H97" s="36">
        <f t="shared" ref="H97:H99" si="18">SUM(F97:G97)</f>
        <v>1000000</v>
      </c>
    </row>
    <row r="98" spans="1:8" s="3" customFormat="1" x14ac:dyDescent="0.2">
      <c r="A98" s="32" t="s">
        <v>38</v>
      </c>
      <c r="B98" s="38" t="s">
        <v>6</v>
      </c>
      <c r="C98" s="175"/>
      <c r="D98" s="176" t="s">
        <v>116</v>
      </c>
      <c r="E98" s="36">
        <v>20000000</v>
      </c>
      <c r="F98" s="36">
        <v>20000000</v>
      </c>
      <c r="G98" s="36"/>
      <c r="H98" s="36">
        <f t="shared" si="18"/>
        <v>20000000</v>
      </c>
    </row>
    <row r="99" spans="1:8" s="3" customFormat="1" ht="15" thickBot="1" x14ac:dyDescent="0.25">
      <c r="A99" s="32" t="s">
        <v>38</v>
      </c>
      <c r="B99" s="38" t="s">
        <v>7</v>
      </c>
      <c r="C99" s="175"/>
      <c r="D99" s="177" t="s">
        <v>117</v>
      </c>
      <c r="E99" s="41"/>
      <c r="F99" s="41">
        <v>0</v>
      </c>
      <c r="G99" s="105"/>
      <c r="H99" s="36">
        <f t="shared" si="18"/>
        <v>0</v>
      </c>
    </row>
    <row r="100" spans="1:8" s="3" customFormat="1" ht="15.75" thickBot="1" x14ac:dyDescent="0.3">
      <c r="A100" s="74"/>
      <c r="B100" s="166"/>
      <c r="C100" s="118"/>
      <c r="D100" s="171" t="s">
        <v>118</v>
      </c>
      <c r="E100" s="115">
        <f>SUM(E96:E99)</f>
        <v>26800000</v>
      </c>
      <c r="F100" s="115">
        <f t="shared" ref="F100:H100" si="19">SUM(F96:F99)</f>
        <v>26800000</v>
      </c>
      <c r="G100" s="116">
        <f t="shared" si="19"/>
        <v>0</v>
      </c>
      <c r="H100" s="117">
        <f t="shared" si="19"/>
        <v>26800000</v>
      </c>
    </row>
    <row r="101" spans="1:8" s="109" customFormat="1" ht="15" x14ac:dyDescent="0.25">
      <c r="A101" s="178"/>
      <c r="B101" s="28" t="s">
        <v>119</v>
      </c>
      <c r="C101" s="51"/>
      <c r="D101" s="51"/>
      <c r="E101" s="179"/>
      <c r="F101" s="51"/>
      <c r="G101" s="51"/>
      <c r="H101" s="179"/>
    </row>
    <row r="102" spans="1:8" s="3" customFormat="1" x14ac:dyDescent="0.2">
      <c r="A102" s="32" t="s">
        <v>38</v>
      </c>
      <c r="B102" s="38" t="s">
        <v>4</v>
      </c>
      <c r="C102" s="175"/>
      <c r="D102" s="176" t="s">
        <v>120</v>
      </c>
      <c r="E102" s="1"/>
      <c r="F102" s="1"/>
      <c r="G102" s="36"/>
      <c r="H102" s="36">
        <f>SUM(F102:G102)</f>
        <v>0</v>
      </c>
    </row>
    <row r="103" spans="1:8" s="3" customFormat="1" x14ac:dyDescent="0.2">
      <c r="A103" s="32" t="s">
        <v>38</v>
      </c>
      <c r="B103" s="38" t="s">
        <v>5</v>
      </c>
      <c r="C103" s="175"/>
      <c r="D103" s="176" t="s">
        <v>121</v>
      </c>
      <c r="E103" s="1"/>
      <c r="F103" s="1"/>
      <c r="G103" s="36"/>
      <c r="H103" s="36">
        <f t="shared" ref="H103:H110" si="20">SUM(F103:G103)</f>
        <v>0</v>
      </c>
    </row>
    <row r="104" spans="1:8" s="3" customFormat="1" x14ac:dyDescent="0.2">
      <c r="A104" s="32" t="s">
        <v>38</v>
      </c>
      <c r="B104" s="38" t="s">
        <v>6</v>
      </c>
      <c r="C104" s="175"/>
      <c r="D104" s="176" t="s">
        <v>122</v>
      </c>
      <c r="E104" s="1"/>
      <c r="F104" s="1"/>
      <c r="G104" s="36"/>
      <c r="H104" s="36">
        <f t="shared" si="20"/>
        <v>0</v>
      </c>
    </row>
    <row r="105" spans="1:8" s="3" customFormat="1" x14ac:dyDescent="0.2">
      <c r="A105" s="32" t="s">
        <v>38</v>
      </c>
      <c r="B105" s="38" t="s">
        <v>7</v>
      </c>
      <c r="C105" s="175"/>
      <c r="D105" s="176" t="s">
        <v>123</v>
      </c>
      <c r="E105" s="1"/>
      <c r="F105" s="1"/>
      <c r="G105" s="36"/>
      <c r="H105" s="36">
        <f t="shared" si="20"/>
        <v>0</v>
      </c>
    </row>
    <row r="106" spans="1:8" s="3" customFormat="1" x14ac:dyDescent="0.2">
      <c r="A106" s="32" t="s">
        <v>38</v>
      </c>
      <c r="B106" s="38" t="s">
        <v>8</v>
      </c>
      <c r="C106" s="175"/>
      <c r="D106" s="176" t="s">
        <v>124</v>
      </c>
      <c r="E106" s="1"/>
      <c r="F106" s="1"/>
      <c r="G106" s="36"/>
      <c r="H106" s="36">
        <f t="shared" si="20"/>
        <v>0</v>
      </c>
    </row>
    <row r="107" spans="1:8" s="3" customFormat="1" x14ac:dyDescent="0.2">
      <c r="A107" s="32" t="s">
        <v>38</v>
      </c>
      <c r="B107" s="38" t="s">
        <v>9</v>
      </c>
      <c r="C107" s="175"/>
      <c r="D107" s="176" t="s">
        <v>125</v>
      </c>
      <c r="E107" s="1"/>
      <c r="F107" s="1"/>
      <c r="G107" s="36"/>
      <c r="H107" s="36">
        <f t="shared" si="20"/>
        <v>0</v>
      </c>
    </row>
    <row r="108" spans="1:8" s="3" customFormat="1" ht="14.25" customHeight="1" x14ac:dyDescent="0.2">
      <c r="A108" s="32" t="s">
        <v>38</v>
      </c>
      <c r="B108" s="38" t="s">
        <v>10</v>
      </c>
      <c r="C108" s="180"/>
      <c r="D108" s="107" t="s">
        <v>126</v>
      </c>
      <c r="E108" s="1">
        <v>200000</v>
      </c>
      <c r="F108" s="1">
        <v>200000</v>
      </c>
      <c r="G108" s="36"/>
      <c r="H108" s="36">
        <f t="shared" si="20"/>
        <v>200000</v>
      </c>
    </row>
    <row r="109" spans="1:8" s="3" customFormat="1" ht="14.25" customHeight="1" x14ac:dyDescent="0.2">
      <c r="A109" s="32" t="s">
        <v>38</v>
      </c>
      <c r="B109" s="38" t="s">
        <v>11</v>
      </c>
      <c r="C109" s="175"/>
      <c r="D109" s="177" t="s">
        <v>127</v>
      </c>
      <c r="E109" s="1">
        <v>150000</v>
      </c>
      <c r="F109" s="1">
        <v>150000</v>
      </c>
      <c r="G109" s="36"/>
      <c r="H109" s="36">
        <f t="shared" si="20"/>
        <v>150000</v>
      </c>
    </row>
    <row r="110" spans="1:8" s="3" customFormat="1" ht="14.25" customHeight="1" thickBot="1" x14ac:dyDescent="0.3">
      <c r="A110" s="32" t="s">
        <v>38</v>
      </c>
      <c r="B110" s="38" t="s">
        <v>12</v>
      </c>
      <c r="C110" s="169"/>
      <c r="D110" s="181" t="s">
        <v>128</v>
      </c>
      <c r="E110" s="41">
        <v>300000</v>
      </c>
      <c r="F110" s="41">
        <v>300000</v>
      </c>
      <c r="G110" s="105"/>
      <c r="H110" s="36">
        <f t="shared" si="20"/>
        <v>300000</v>
      </c>
    </row>
    <row r="111" spans="1:8" s="3" customFormat="1" ht="18" customHeight="1" thickBot="1" x14ac:dyDescent="0.3">
      <c r="A111" s="74"/>
      <c r="B111" s="174"/>
      <c r="C111" s="118"/>
      <c r="D111" s="171" t="s">
        <v>129</v>
      </c>
      <c r="E111" s="115">
        <f>SUM(E102:E110)</f>
        <v>650000</v>
      </c>
      <c r="F111" s="115">
        <f t="shared" ref="F111:H111" si="21">SUM(F102:F110)</f>
        <v>650000</v>
      </c>
      <c r="G111" s="116">
        <f t="shared" si="21"/>
        <v>0</v>
      </c>
      <c r="H111" s="117">
        <f t="shared" si="21"/>
        <v>650000</v>
      </c>
    </row>
    <row r="112" spans="1:8" s="174" customFormat="1" ht="9" customHeight="1" thickBot="1" x14ac:dyDescent="0.3">
      <c r="A112" s="42"/>
      <c r="C112" s="118"/>
      <c r="E112" s="31"/>
      <c r="F112" s="31"/>
      <c r="G112" s="173"/>
      <c r="H112" s="173"/>
    </row>
    <row r="113" spans="1:8" s="3" customFormat="1" ht="15.75" thickBot="1" x14ac:dyDescent="0.3">
      <c r="A113" s="182"/>
      <c r="B113" s="158" t="s">
        <v>130</v>
      </c>
      <c r="C113" s="159"/>
      <c r="D113" s="160"/>
      <c r="E113" s="115">
        <f>+E94+E100+E111</f>
        <v>59650000</v>
      </c>
      <c r="F113" s="115">
        <f t="shared" ref="F113:H113" si="22">+F94+F100+F111</f>
        <v>59650000</v>
      </c>
      <c r="G113" s="116">
        <f t="shared" si="22"/>
        <v>0</v>
      </c>
      <c r="H113" s="116">
        <f t="shared" si="22"/>
        <v>59650000</v>
      </c>
    </row>
    <row r="114" spans="1:8" s="174" customFormat="1" ht="15" x14ac:dyDescent="0.25">
      <c r="A114" s="183"/>
      <c r="B114" s="28"/>
      <c r="C114" s="118"/>
      <c r="D114" s="118"/>
      <c r="E114" s="119"/>
      <c r="F114" s="118"/>
      <c r="G114" s="118"/>
      <c r="H114" s="119"/>
    </row>
    <row r="115" spans="1:8" s="174" customFormat="1" ht="15.75" x14ac:dyDescent="0.25">
      <c r="A115" s="123"/>
      <c r="B115" s="22" t="s">
        <v>131</v>
      </c>
      <c r="C115" s="184"/>
      <c r="D115" s="184"/>
      <c r="E115" s="185"/>
      <c r="F115" s="186"/>
      <c r="G115" s="186"/>
      <c r="H115" s="187"/>
    </row>
    <row r="116" spans="1:8" s="174" customFormat="1" ht="9" customHeight="1" x14ac:dyDescent="0.25">
      <c r="A116" s="188"/>
      <c r="B116" s="28"/>
      <c r="C116" s="14"/>
      <c r="D116" s="14"/>
      <c r="E116" s="189"/>
      <c r="F116" s="30"/>
      <c r="G116" s="30"/>
      <c r="H116" s="172"/>
    </row>
    <row r="117" spans="1:8" s="3" customFormat="1" ht="15" x14ac:dyDescent="0.25">
      <c r="A117" s="32" t="s">
        <v>38</v>
      </c>
      <c r="B117" s="190" t="s">
        <v>4</v>
      </c>
      <c r="C117" s="39"/>
      <c r="D117" s="191" t="s">
        <v>132</v>
      </c>
      <c r="E117" s="192"/>
      <c r="F117" s="193"/>
      <c r="G117" s="193"/>
      <c r="H117" s="193"/>
    </row>
    <row r="118" spans="1:8" s="3" customFormat="1" x14ac:dyDescent="0.2">
      <c r="A118" s="32" t="s">
        <v>38</v>
      </c>
      <c r="B118" s="39" t="s">
        <v>4</v>
      </c>
      <c r="C118" s="194" t="s">
        <v>65</v>
      </c>
      <c r="D118" s="195" t="s">
        <v>133</v>
      </c>
      <c r="E118" s="196"/>
      <c r="F118" s="196">
        <v>0</v>
      </c>
      <c r="G118" s="196"/>
      <c r="H118" s="196">
        <f>SUM(F118:G118)</f>
        <v>0</v>
      </c>
    </row>
    <row r="119" spans="1:8" s="5" customFormat="1" x14ac:dyDescent="0.2">
      <c r="A119" s="32" t="s">
        <v>38</v>
      </c>
      <c r="B119" s="39" t="s">
        <v>5</v>
      </c>
      <c r="C119" s="194" t="s">
        <v>134</v>
      </c>
      <c r="D119" s="197" t="s">
        <v>135</v>
      </c>
      <c r="E119" s="196">
        <v>3018000</v>
      </c>
      <c r="F119" s="196">
        <v>3018000</v>
      </c>
      <c r="G119" s="196"/>
      <c r="H119" s="196">
        <f t="shared" ref="H119:H137" si="23">SUM(F119:G119)</f>
        <v>3018000</v>
      </c>
    </row>
    <row r="120" spans="1:8" s="3" customFormat="1" x14ac:dyDescent="0.2">
      <c r="A120" s="32" t="s">
        <v>38</v>
      </c>
      <c r="B120" s="39" t="s">
        <v>6</v>
      </c>
      <c r="C120" s="194" t="s">
        <v>136</v>
      </c>
      <c r="D120" s="198" t="s">
        <v>137</v>
      </c>
      <c r="E120" s="196"/>
      <c r="F120" s="196">
        <v>0</v>
      </c>
      <c r="G120" s="196"/>
      <c r="H120" s="196">
        <f t="shared" si="23"/>
        <v>0</v>
      </c>
    </row>
    <row r="121" spans="1:8" s="3" customFormat="1" x14ac:dyDescent="0.2">
      <c r="A121" s="32" t="s">
        <v>38</v>
      </c>
      <c r="B121" s="39" t="s">
        <v>7</v>
      </c>
      <c r="C121" s="194" t="s">
        <v>67</v>
      </c>
      <c r="D121" s="199" t="s">
        <v>138</v>
      </c>
      <c r="E121" s="196"/>
      <c r="F121" s="196">
        <v>0</v>
      </c>
      <c r="G121" s="196"/>
      <c r="H121" s="196">
        <f t="shared" si="23"/>
        <v>0</v>
      </c>
    </row>
    <row r="122" spans="1:8" s="3" customFormat="1" x14ac:dyDescent="0.2">
      <c r="A122" s="32" t="s">
        <v>38</v>
      </c>
      <c r="B122" s="39" t="s">
        <v>8</v>
      </c>
      <c r="C122" s="194" t="s">
        <v>139</v>
      </c>
      <c r="D122" s="199" t="s">
        <v>140</v>
      </c>
      <c r="E122" s="196"/>
      <c r="F122" s="196">
        <v>0</v>
      </c>
      <c r="G122" s="196"/>
      <c r="H122" s="196">
        <f t="shared" si="23"/>
        <v>0</v>
      </c>
    </row>
    <row r="123" spans="1:8" s="3" customFormat="1" x14ac:dyDescent="0.2">
      <c r="A123" s="32" t="s">
        <v>38</v>
      </c>
      <c r="B123" s="39" t="s">
        <v>9</v>
      </c>
      <c r="C123" s="194" t="s">
        <v>141</v>
      </c>
      <c r="D123" s="199" t="s">
        <v>142</v>
      </c>
      <c r="E123" s="196"/>
      <c r="F123" s="196">
        <v>0</v>
      </c>
      <c r="G123" s="196"/>
      <c r="H123" s="196">
        <f t="shared" si="23"/>
        <v>0</v>
      </c>
    </row>
    <row r="124" spans="1:8" s="3" customFormat="1" x14ac:dyDescent="0.2">
      <c r="A124" s="32" t="s">
        <v>38</v>
      </c>
      <c r="B124" s="39" t="s">
        <v>10</v>
      </c>
      <c r="C124" s="200" t="s">
        <v>71</v>
      </c>
      <c r="D124" s="197" t="s">
        <v>143</v>
      </c>
      <c r="E124" s="196">
        <v>3660564</v>
      </c>
      <c r="F124" s="196">
        <v>3670564</v>
      </c>
      <c r="G124" s="196"/>
      <c r="H124" s="196">
        <f t="shared" si="23"/>
        <v>3670564</v>
      </c>
    </row>
    <row r="125" spans="1:8" s="5" customFormat="1" x14ac:dyDescent="0.2">
      <c r="A125" s="32" t="s">
        <v>38</v>
      </c>
      <c r="B125" s="39" t="s">
        <v>11</v>
      </c>
      <c r="C125" s="200" t="s">
        <v>144</v>
      </c>
      <c r="D125" s="197" t="s">
        <v>145</v>
      </c>
      <c r="E125" s="196">
        <v>3913094</v>
      </c>
      <c r="F125" s="196">
        <v>3930017</v>
      </c>
      <c r="G125" s="196"/>
      <c r="H125" s="196">
        <f t="shared" si="23"/>
        <v>3930017</v>
      </c>
    </row>
    <row r="126" spans="1:8" s="5" customFormat="1" x14ac:dyDescent="0.2">
      <c r="A126" s="32" t="s">
        <v>38</v>
      </c>
      <c r="B126" s="39" t="s">
        <v>12</v>
      </c>
      <c r="C126" s="194" t="s">
        <v>146</v>
      </c>
      <c r="D126" s="199" t="s">
        <v>147</v>
      </c>
      <c r="E126" s="196"/>
      <c r="F126" s="196">
        <v>0</v>
      </c>
      <c r="G126" s="196"/>
      <c r="H126" s="196">
        <f t="shared" si="23"/>
        <v>0</v>
      </c>
    </row>
    <row r="127" spans="1:8" s="3" customFormat="1" x14ac:dyDescent="0.2">
      <c r="A127" s="32" t="s">
        <v>38</v>
      </c>
      <c r="B127" s="39" t="s">
        <v>13</v>
      </c>
      <c r="C127" s="200" t="s">
        <v>148</v>
      </c>
      <c r="D127" s="35" t="s">
        <v>149</v>
      </c>
      <c r="E127" s="196">
        <v>6000000</v>
      </c>
      <c r="F127" s="196">
        <v>6000000</v>
      </c>
      <c r="G127" s="196"/>
      <c r="H127" s="196">
        <f t="shared" si="23"/>
        <v>6000000</v>
      </c>
    </row>
    <row r="128" spans="1:8" s="3" customFormat="1" x14ac:dyDescent="0.2">
      <c r="A128" s="32" t="s">
        <v>38</v>
      </c>
      <c r="B128" s="39" t="s">
        <v>16</v>
      </c>
      <c r="C128" s="194" t="s">
        <v>73</v>
      </c>
      <c r="D128" s="195" t="s">
        <v>150</v>
      </c>
      <c r="E128" s="196"/>
      <c r="F128" s="196">
        <v>0</v>
      </c>
      <c r="G128" s="196"/>
      <c r="H128" s="196">
        <f t="shared" si="23"/>
        <v>0</v>
      </c>
    </row>
    <row r="129" spans="1:8" s="3" customFormat="1" x14ac:dyDescent="0.2">
      <c r="A129" s="32" t="s">
        <v>38</v>
      </c>
      <c r="B129" s="39" t="s">
        <v>17</v>
      </c>
      <c r="C129" s="194" t="s">
        <v>151</v>
      </c>
      <c r="D129" s="201" t="s">
        <v>152</v>
      </c>
      <c r="E129" s="196"/>
      <c r="F129" s="196">
        <v>0</v>
      </c>
      <c r="G129" s="196"/>
      <c r="H129" s="196">
        <f t="shared" si="23"/>
        <v>0</v>
      </c>
    </row>
    <row r="130" spans="1:8" s="3" customFormat="1" x14ac:dyDescent="0.2">
      <c r="A130" s="32" t="s">
        <v>38</v>
      </c>
      <c r="B130" s="39" t="s">
        <v>18</v>
      </c>
      <c r="C130" s="194" t="s">
        <v>153</v>
      </c>
      <c r="D130" s="201" t="s">
        <v>154</v>
      </c>
      <c r="E130" s="196">
        <v>4573213</v>
      </c>
      <c r="F130" s="196">
        <v>4573213</v>
      </c>
      <c r="G130" s="196"/>
      <c r="H130" s="196">
        <f t="shared" si="23"/>
        <v>4573213</v>
      </c>
    </row>
    <row r="131" spans="1:8" s="5" customFormat="1" x14ac:dyDescent="0.2">
      <c r="A131" s="32" t="s">
        <v>38</v>
      </c>
      <c r="B131" s="39" t="s">
        <v>19</v>
      </c>
      <c r="C131" s="194" t="s">
        <v>155</v>
      </c>
      <c r="D131" s="202" t="s">
        <v>156</v>
      </c>
      <c r="E131" s="196"/>
      <c r="F131" s="196">
        <v>0</v>
      </c>
      <c r="G131" s="196"/>
      <c r="H131" s="196">
        <f t="shared" si="23"/>
        <v>0</v>
      </c>
    </row>
    <row r="132" spans="1:8" s="5" customFormat="1" x14ac:dyDescent="0.2">
      <c r="A132" s="32" t="s">
        <v>38</v>
      </c>
      <c r="B132" s="39" t="s">
        <v>23</v>
      </c>
      <c r="C132" s="194" t="s">
        <v>157</v>
      </c>
      <c r="D132" s="202" t="s">
        <v>158</v>
      </c>
      <c r="E132" s="196">
        <v>149800</v>
      </c>
      <c r="F132" s="196">
        <v>149800</v>
      </c>
      <c r="G132" s="196"/>
      <c r="H132" s="196">
        <f t="shared" si="23"/>
        <v>149800</v>
      </c>
    </row>
    <row r="133" spans="1:8" s="5" customFormat="1" x14ac:dyDescent="0.2">
      <c r="A133" s="32" t="s">
        <v>38</v>
      </c>
      <c r="B133" s="39" t="s">
        <v>24</v>
      </c>
      <c r="C133" s="194" t="s">
        <v>159</v>
      </c>
      <c r="D133" s="203" t="s">
        <v>160</v>
      </c>
      <c r="E133" s="196">
        <v>1366276</v>
      </c>
      <c r="F133" s="196">
        <v>1366276</v>
      </c>
      <c r="G133" s="196"/>
      <c r="H133" s="196">
        <f t="shared" si="23"/>
        <v>1366276</v>
      </c>
    </row>
    <row r="134" spans="1:8" s="5" customFormat="1" x14ac:dyDescent="0.2">
      <c r="A134" s="32" t="s">
        <v>38</v>
      </c>
      <c r="B134" s="39" t="s">
        <v>25</v>
      </c>
      <c r="C134" s="194" t="s">
        <v>161</v>
      </c>
      <c r="D134" s="201" t="s">
        <v>162</v>
      </c>
      <c r="E134" s="196">
        <v>2823750</v>
      </c>
      <c r="F134" s="196">
        <v>2823750</v>
      </c>
      <c r="G134" s="196"/>
      <c r="H134" s="196">
        <f t="shared" si="23"/>
        <v>2823750</v>
      </c>
    </row>
    <row r="135" spans="1:8" s="5" customFormat="1" x14ac:dyDescent="0.2">
      <c r="A135" s="32" t="s">
        <v>38</v>
      </c>
      <c r="B135" s="39" t="s">
        <v>26</v>
      </c>
      <c r="C135" s="194" t="s">
        <v>163</v>
      </c>
      <c r="D135" s="199" t="s">
        <v>164</v>
      </c>
      <c r="E135" s="196"/>
      <c r="F135" s="196">
        <v>0</v>
      </c>
      <c r="G135" s="196"/>
      <c r="H135" s="196">
        <f t="shared" si="23"/>
        <v>0</v>
      </c>
    </row>
    <row r="136" spans="1:8" s="5" customFormat="1" x14ac:dyDescent="0.2">
      <c r="A136" s="32" t="s">
        <v>38</v>
      </c>
      <c r="B136" s="39" t="s">
        <v>27</v>
      </c>
      <c r="C136" s="194" t="s">
        <v>165</v>
      </c>
      <c r="D136" s="199" t="s">
        <v>166</v>
      </c>
      <c r="E136" s="196"/>
      <c r="F136" s="196">
        <v>0</v>
      </c>
      <c r="G136" s="196"/>
      <c r="H136" s="196">
        <f t="shared" si="23"/>
        <v>0</v>
      </c>
    </row>
    <row r="137" spans="1:8" s="5" customFormat="1" ht="15" thickBot="1" x14ac:dyDescent="0.25">
      <c r="A137" s="32" t="s">
        <v>38</v>
      </c>
      <c r="B137" s="39" t="s">
        <v>167</v>
      </c>
      <c r="C137" s="194" t="s">
        <v>168</v>
      </c>
      <c r="D137" s="199" t="s">
        <v>169</v>
      </c>
      <c r="E137" s="204"/>
      <c r="F137" s="204">
        <v>0</v>
      </c>
      <c r="G137" s="204"/>
      <c r="H137" s="196">
        <f t="shared" si="23"/>
        <v>0</v>
      </c>
    </row>
    <row r="138" spans="1:8" s="3" customFormat="1" ht="15.75" thickBot="1" x14ac:dyDescent="0.3">
      <c r="A138" s="205"/>
      <c r="B138" s="193"/>
      <c r="C138" s="206"/>
      <c r="D138" s="207" t="s">
        <v>170</v>
      </c>
      <c r="E138" s="46">
        <f>SUM(E117:E137)</f>
        <v>25504697</v>
      </c>
      <c r="F138" s="46">
        <f>SUM(F117:F137)</f>
        <v>25531620</v>
      </c>
      <c r="G138" s="46">
        <f>SUM(G117:G137)</f>
        <v>0</v>
      </c>
      <c r="H138" s="46">
        <f>SUM(H117:H137)</f>
        <v>25531620</v>
      </c>
    </row>
    <row r="139" spans="1:8" s="3" customFormat="1" x14ac:dyDescent="0.2">
      <c r="A139" s="208"/>
      <c r="B139" s="30"/>
      <c r="C139" s="30"/>
      <c r="D139" s="30"/>
      <c r="E139" s="61"/>
      <c r="F139" s="61"/>
      <c r="G139" s="61"/>
      <c r="H139" s="209"/>
    </row>
    <row r="140" spans="1:8" s="3" customFormat="1" ht="15" x14ac:dyDescent="0.25">
      <c r="A140" s="210"/>
      <c r="B140" s="126" t="s">
        <v>5</v>
      </c>
      <c r="C140" s="211"/>
      <c r="D140" s="212" t="s">
        <v>171</v>
      </c>
      <c r="E140" s="1"/>
      <c r="F140" s="1"/>
      <c r="G140" s="1"/>
      <c r="H140" s="213"/>
    </row>
    <row r="141" spans="1:8" s="3" customFormat="1" x14ac:dyDescent="0.2">
      <c r="A141" s="214" t="s">
        <v>172</v>
      </c>
      <c r="B141" s="215" t="s">
        <v>4</v>
      </c>
      <c r="C141" s="216" t="s">
        <v>153</v>
      </c>
      <c r="D141" s="201" t="s">
        <v>154</v>
      </c>
      <c r="E141" s="1">
        <v>817169</v>
      </c>
      <c r="F141" s="1">
        <v>817169</v>
      </c>
      <c r="G141" s="1"/>
      <c r="H141" s="36">
        <f>SUM(F141:G141)</f>
        <v>817169</v>
      </c>
    </row>
    <row r="142" spans="1:8" s="3" customFormat="1" x14ac:dyDescent="0.2">
      <c r="A142" s="214" t="s">
        <v>172</v>
      </c>
      <c r="B142" s="215" t="s">
        <v>5</v>
      </c>
      <c r="C142" s="216" t="s">
        <v>173</v>
      </c>
      <c r="D142" s="217" t="s">
        <v>174</v>
      </c>
      <c r="E142" s="1"/>
      <c r="F142" s="1">
        <v>0</v>
      </c>
      <c r="G142" s="1"/>
      <c r="H142" s="36">
        <f t="shared" ref="H142:H143" si="24">SUM(F142:G142)</f>
        <v>0</v>
      </c>
    </row>
    <row r="143" spans="1:8" s="3" customFormat="1" ht="15" thickBot="1" x14ac:dyDescent="0.25">
      <c r="A143" s="214" t="s">
        <v>172</v>
      </c>
      <c r="B143" s="215" t="s">
        <v>6</v>
      </c>
      <c r="C143" s="216" t="s">
        <v>175</v>
      </c>
      <c r="D143" s="218" t="s">
        <v>176</v>
      </c>
      <c r="E143" s="41"/>
      <c r="F143" s="41">
        <v>0</v>
      </c>
      <c r="G143" s="41"/>
      <c r="H143" s="36">
        <f t="shared" si="24"/>
        <v>0</v>
      </c>
    </row>
    <row r="144" spans="1:8" s="3" customFormat="1" ht="15.75" thickBot="1" x14ac:dyDescent="0.3">
      <c r="A144" s="219"/>
      <c r="B144" s="220"/>
      <c r="C144" s="211"/>
      <c r="D144" s="160" t="s">
        <v>177</v>
      </c>
      <c r="E144" s="114">
        <f>SUM(E141:E143)</f>
        <v>817169</v>
      </c>
      <c r="F144" s="114">
        <f t="shared" ref="F144:H144" si="25">SUM(F141:F143)</f>
        <v>817169</v>
      </c>
      <c r="G144" s="114">
        <f t="shared" si="25"/>
        <v>0</v>
      </c>
      <c r="H144" s="114">
        <f t="shared" si="25"/>
        <v>817169</v>
      </c>
    </row>
    <row r="145" spans="1:8" s="5" customFormat="1" ht="15" thickBot="1" x14ac:dyDescent="0.25">
      <c r="A145" s="74"/>
      <c r="B145" s="174"/>
      <c r="C145" s="174"/>
      <c r="D145" s="174"/>
      <c r="E145" s="174"/>
      <c r="F145" s="174"/>
      <c r="G145" s="174"/>
      <c r="H145" s="31"/>
    </row>
    <row r="146" spans="1:8" s="3" customFormat="1" ht="15.75" thickBot="1" x14ac:dyDescent="0.3">
      <c r="A146" s="219"/>
      <c r="B146" s="158" t="s">
        <v>178</v>
      </c>
      <c r="C146" s="159"/>
      <c r="D146" s="221"/>
      <c r="E146" s="115">
        <f>E138+E144</f>
        <v>26321866</v>
      </c>
      <c r="F146" s="115">
        <f t="shared" ref="F146:H146" si="26">F138+F144</f>
        <v>26348789</v>
      </c>
      <c r="G146" s="115">
        <f t="shared" si="26"/>
        <v>0</v>
      </c>
      <c r="H146" s="114">
        <f t="shared" si="26"/>
        <v>26348789</v>
      </c>
    </row>
    <row r="147" spans="1:8" s="3" customFormat="1" ht="15" x14ac:dyDescent="0.25">
      <c r="A147" s="219"/>
      <c r="B147" s="28"/>
      <c r="C147" s="118"/>
      <c r="D147" s="118"/>
      <c r="E147" s="119"/>
      <c r="F147" s="118"/>
      <c r="G147" s="118"/>
      <c r="H147" s="118"/>
    </row>
    <row r="148" spans="1:8" s="3" customFormat="1" ht="18" customHeight="1" x14ac:dyDescent="0.25">
      <c r="A148" s="222"/>
      <c r="B148" s="223" t="s">
        <v>179</v>
      </c>
      <c r="C148" s="184"/>
      <c r="D148" s="184"/>
      <c r="E148" s="224"/>
      <c r="F148" s="225"/>
      <c r="G148" s="225"/>
      <c r="H148" s="225"/>
    </row>
    <row r="149" spans="1:8" s="3" customFormat="1" ht="9" customHeight="1" x14ac:dyDescent="0.25">
      <c r="A149" s="222"/>
      <c r="B149" s="123"/>
      <c r="C149" s="226"/>
      <c r="D149" s="226"/>
      <c r="E149" s="125"/>
      <c r="F149" s="124"/>
      <c r="G149" s="124"/>
      <c r="H149" s="124"/>
    </row>
    <row r="150" spans="1:8" s="3" customFormat="1" x14ac:dyDescent="0.2">
      <c r="A150" s="32" t="s">
        <v>38</v>
      </c>
      <c r="B150" s="227" t="s">
        <v>4</v>
      </c>
      <c r="C150" s="1"/>
      <c r="D150" s="176" t="s">
        <v>180</v>
      </c>
      <c r="E150" s="1"/>
      <c r="F150" s="1">
        <v>0</v>
      </c>
      <c r="G150" s="1"/>
      <c r="H150" s="1">
        <f>SUM(F150:G150)</f>
        <v>0</v>
      </c>
    </row>
    <row r="151" spans="1:8" s="3" customFormat="1" x14ac:dyDescent="0.2">
      <c r="A151" s="106" t="s">
        <v>38</v>
      </c>
      <c r="B151" s="227" t="s">
        <v>5</v>
      </c>
      <c r="C151" s="1"/>
      <c r="D151" s="176" t="s">
        <v>181</v>
      </c>
      <c r="E151" s="228"/>
      <c r="F151" s="228">
        <v>0</v>
      </c>
      <c r="G151" s="228"/>
      <c r="H151" s="1">
        <f t="shared" ref="H151:H154" si="27">SUM(F151:G151)</f>
        <v>0</v>
      </c>
    </row>
    <row r="152" spans="1:8" s="3" customFormat="1" x14ac:dyDescent="0.2">
      <c r="A152" s="106" t="s">
        <v>38</v>
      </c>
      <c r="B152" s="227" t="s">
        <v>6</v>
      </c>
      <c r="C152" s="1"/>
      <c r="D152" s="176" t="s">
        <v>182</v>
      </c>
      <c r="E152" s="228"/>
      <c r="F152" s="228">
        <v>0</v>
      </c>
      <c r="G152" s="228"/>
      <c r="H152" s="1">
        <f t="shared" si="27"/>
        <v>0</v>
      </c>
    </row>
    <row r="153" spans="1:8" s="3" customFormat="1" x14ac:dyDescent="0.2">
      <c r="A153" s="106" t="s">
        <v>38</v>
      </c>
      <c r="B153" s="227" t="s">
        <v>7</v>
      </c>
      <c r="C153" s="1"/>
      <c r="D153" s="176" t="s">
        <v>183</v>
      </c>
      <c r="E153" s="228"/>
      <c r="F153" s="228">
        <v>0</v>
      </c>
      <c r="G153" s="228"/>
      <c r="H153" s="1">
        <f t="shared" si="27"/>
        <v>0</v>
      </c>
    </row>
    <row r="154" spans="1:8" s="3" customFormat="1" x14ac:dyDescent="0.2">
      <c r="A154" s="106" t="s">
        <v>38</v>
      </c>
      <c r="B154" s="227" t="s">
        <v>8</v>
      </c>
      <c r="C154" s="1"/>
      <c r="D154" s="176" t="s">
        <v>184</v>
      </c>
      <c r="E154" s="228"/>
      <c r="F154" s="228">
        <v>0</v>
      </c>
      <c r="G154" s="228"/>
      <c r="H154" s="1">
        <f t="shared" si="27"/>
        <v>0</v>
      </c>
    </row>
    <row r="155" spans="1:8" s="3" customFormat="1" ht="15.75" thickBot="1" x14ac:dyDescent="0.3">
      <c r="A155" s="74"/>
      <c r="B155" s="42"/>
      <c r="C155" s="118"/>
      <c r="D155" s="166"/>
      <c r="E155" s="118"/>
      <c r="F155" s="118"/>
      <c r="G155" s="118"/>
      <c r="H155" s="118"/>
    </row>
    <row r="156" spans="1:8" s="3" customFormat="1" ht="15.75" thickBot="1" x14ac:dyDescent="0.3">
      <c r="A156" s="74"/>
      <c r="B156" s="158" t="s">
        <v>185</v>
      </c>
      <c r="C156" s="159"/>
      <c r="D156" s="221"/>
      <c r="E156" s="115">
        <f>SUM(E150:E154)</f>
        <v>0</v>
      </c>
      <c r="F156" s="115">
        <f t="shared" ref="F156:H156" si="28">SUM(F150:F154)</f>
        <v>0</v>
      </c>
      <c r="G156" s="115">
        <f t="shared" si="28"/>
        <v>0</v>
      </c>
      <c r="H156" s="114">
        <f t="shared" si="28"/>
        <v>0</v>
      </c>
    </row>
    <row r="157" spans="1:8" s="3" customFormat="1" ht="15" x14ac:dyDescent="0.25">
      <c r="A157" s="74"/>
      <c r="B157" s="28"/>
      <c r="C157" s="118"/>
      <c r="D157" s="118"/>
      <c r="E157" s="119"/>
      <c r="F157" s="118"/>
      <c r="G157" s="118"/>
      <c r="H157" s="119"/>
    </row>
    <row r="158" spans="1:8" s="3" customFormat="1" ht="15.75" x14ac:dyDescent="0.25">
      <c r="A158" s="161"/>
      <c r="B158" s="22" t="s">
        <v>186</v>
      </c>
      <c r="C158" s="162"/>
      <c r="D158" s="22"/>
      <c r="E158" s="164"/>
      <c r="F158" s="165"/>
      <c r="G158" s="165"/>
      <c r="H158" s="164"/>
    </row>
    <row r="159" spans="1:8" s="3" customFormat="1" ht="9" customHeight="1" x14ac:dyDescent="0.25">
      <c r="A159" s="112"/>
      <c r="B159" s="28"/>
      <c r="C159" s="110"/>
      <c r="D159" s="28"/>
      <c r="E159" s="76"/>
      <c r="F159" s="54"/>
      <c r="G159" s="54"/>
      <c r="H159" s="76"/>
    </row>
    <row r="160" spans="1:8" s="3" customFormat="1" ht="15" x14ac:dyDescent="0.25">
      <c r="A160" s="32"/>
      <c r="B160" s="229" t="s">
        <v>187</v>
      </c>
      <c r="C160" s="230"/>
      <c r="D160" s="231"/>
      <c r="E160" s="1"/>
      <c r="F160" s="1"/>
      <c r="G160" s="1"/>
      <c r="H160" s="232"/>
    </row>
    <row r="161" spans="1:8" s="3" customFormat="1" ht="15.75" thickBot="1" x14ac:dyDescent="0.3">
      <c r="A161" s="32" t="s">
        <v>38</v>
      </c>
      <c r="B161" s="38" t="s">
        <v>4</v>
      </c>
      <c r="C161" s="233"/>
      <c r="D161" s="234" t="s">
        <v>188</v>
      </c>
      <c r="E161" s="41"/>
      <c r="F161" s="41">
        <v>0</v>
      </c>
      <c r="G161" s="41"/>
      <c r="H161" s="41">
        <f>SUM(F161:G161)</f>
        <v>0</v>
      </c>
    </row>
    <row r="162" spans="1:8" s="3" customFormat="1" ht="15.75" thickBot="1" x14ac:dyDescent="0.3">
      <c r="A162" s="32"/>
      <c r="B162" s="235"/>
      <c r="C162" s="236"/>
      <c r="D162" s="237" t="s">
        <v>189</v>
      </c>
      <c r="E162" s="160">
        <f>SUM(E161)</f>
        <v>0</v>
      </c>
      <c r="F162" s="160">
        <f t="shared" ref="F162:H162" si="29">SUM(F161)</f>
        <v>0</v>
      </c>
      <c r="G162" s="160">
        <f t="shared" si="29"/>
        <v>0</v>
      </c>
      <c r="H162" s="114">
        <f t="shared" si="29"/>
        <v>0</v>
      </c>
    </row>
    <row r="163" spans="1:8" s="174" customFormat="1" ht="15" x14ac:dyDescent="0.25">
      <c r="A163" s="42"/>
      <c r="B163" s="166" t="s">
        <v>190</v>
      </c>
      <c r="C163" s="238"/>
      <c r="E163" s="31"/>
      <c r="F163" s="31"/>
      <c r="G163" s="31"/>
      <c r="H163" s="172"/>
    </row>
    <row r="164" spans="1:8" s="3" customFormat="1" x14ac:dyDescent="0.2">
      <c r="A164" s="32" t="s">
        <v>38</v>
      </c>
      <c r="B164" s="38" t="s">
        <v>4</v>
      </c>
      <c r="C164" s="239" t="s">
        <v>191</v>
      </c>
      <c r="D164" s="240" t="s">
        <v>192</v>
      </c>
      <c r="E164" s="1"/>
      <c r="F164" s="1"/>
      <c r="G164" s="1"/>
      <c r="H164" s="1">
        <f>SUM(F164:G164)</f>
        <v>0</v>
      </c>
    </row>
    <row r="165" spans="1:8" s="3" customFormat="1" ht="15" thickBot="1" x14ac:dyDescent="0.25">
      <c r="A165" s="32" t="s">
        <v>38</v>
      </c>
      <c r="B165" s="38" t="s">
        <v>5</v>
      </c>
      <c r="C165" s="241" t="s">
        <v>144</v>
      </c>
      <c r="D165" s="242" t="s">
        <v>193</v>
      </c>
      <c r="E165" s="41"/>
      <c r="F165" s="41">
        <v>846000</v>
      </c>
      <c r="G165" s="41"/>
      <c r="H165" s="41">
        <f t="shared" ref="H165:H166" si="30">SUM(F165:G165)</f>
        <v>846000</v>
      </c>
    </row>
    <row r="166" spans="1:8" s="3" customFormat="1" ht="15.75" thickBot="1" x14ac:dyDescent="0.3">
      <c r="A166" s="32"/>
      <c r="B166" s="166"/>
      <c r="C166" s="236"/>
      <c r="D166" s="171" t="s">
        <v>194</v>
      </c>
      <c r="E166" s="160">
        <f>SUM(E164:E165)</f>
        <v>0</v>
      </c>
      <c r="F166" s="160">
        <f t="shared" ref="F166:G166" si="31">SUM(F164:F165)</f>
        <v>846000</v>
      </c>
      <c r="G166" s="160">
        <f t="shared" si="31"/>
        <v>0</v>
      </c>
      <c r="H166" s="114">
        <f t="shared" si="30"/>
        <v>846000</v>
      </c>
    </row>
    <row r="167" spans="1:8" s="3" customFormat="1" ht="15" x14ac:dyDescent="0.25">
      <c r="A167" s="112"/>
      <c r="B167" s="28"/>
      <c r="C167" s="118"/>
      <c r="D167" s="118"/>
      <c r="E167" s="119"/>
      <c r="F167" s="118"/>
      <c r="G167" s="118"/>
      <c r="H167" s="119"/>
    </row>
    <row r="168" spans="1:8" s="3" customFormat="1" ht="17.25" customHeight="1" x14ac:dyDescent="0.25">
      <c r="A168" s="161"/>
      <c r="B168" s="22" t="s">
        <v>195</v>
      </c>
      <c r="C168" s="162"/>
      <c r="D168" s="22"/>
      <c r="E168" s="164"/>
      <c r="F168" s="165"/>
      <c r="G168" s="165"/>
      <c r="H168" s="164"/>
    </row>
    <row r="169" spans="1:8" s="3" customFormat="1" ht="6.75" customHeight="1" x14ac:dyDescent="0.25">
      <c r="A169" s="112"/>
      <c r="B169" s="28"/>
      <c r="C169" s="110"/>
      <c r="D169" s="28"/>
      <c r="E169" s="76"/>
      <c r="F169" s="54"/>
      <c r="G169" s="54"/>
      <c r="H169" s="76"/>
    </row>
    <row r="170" spans="1:8" s="3" customFormat="1" ht="15" x14ac:dyDescent="0.25">
      <c r="A170" s="32"/>
      <c r="B170" s="229" t="s">
        <v>196</v>
      </c>
      <c r="C170" s="230"/>
      <c r="D170" s="231"/>
      <c r="E170" s="232"/>
      <c r="F170" s="1"/>
      <c r="G170" s="1"/>
      <c r="H170" s="232"/>
    </row>
    <row r="171" spans="1:8" s="3" customFormat="1" x14ac:dyDescent="0.2">
      <c r="A171" s="106" t="s">
        <v>38</v>
      </c>
      <c r="B171" s="33" t="s">
        <v>4</v>
      </c>
      <c r="C171" s="243" t="s">
        <v>67</v>
      </c>
      <c r="D171" s="107" t="s">
        <v>197</v>
      </c>
      <c r="E171" s="36"/>
      <c r="F171" s="36">
        <v>0</v>
      </c>
      <c r="G171" s="36"/>
      <c r="H171" s="36">
        <f>SUM(F171:G171)</f>
        <v>0</v>
      </c>
    </row>
    <row r="172" spans="1:8" s="3" customFormat="1" ht="15.75" thickBot="1" x14ac:dyDescent="0.3">
      <c r="A172" s="106" t="s">
        <v>38</v>
      </c>
      <c r="B172" s="38" t="s">
        <v>5</v>
      </c>
      <c r="C172" s="236"/>
      <c r="D172" s="40"/>
      <c r="E172" s="41"/>
      <c r="F172" s="41">
        <v>0</v>
      </c>
      <c r="G172" s="41"/>
      <c r="H172" s="36">
        <f>SUM(F172:G172)</f>
        <v>0</v>
      </c>
    </row>
    <row r="173" spans="1:8" s="3" customFormat="1" ht="15.75" thickBot="1" x14ac:dyDescent="0.3">
      <c r="A173" s="32"/>
      <c r="B173" s="235"/>
      <c r="C173" s="236"/>
      <c r="D173" s="207" t="s">
        <v>198</v>
      </c>
      <c r="E173" s="160">
        <f>SUM(E171:E172)</f>
        <v>0</v>
      </c>
      <c r="F173" s="160">
        <f t="shared" ref="F173:H173" si="32">SUM(F171:F172)</f>
        <v>0</v>
      </c>
      <c r="G173" s="160">
        <f t="shared" si="32"/>
        <v>0</v>
      </c>
      <c r="H173" s="114">
        <f t="shared" si="32"/>
        <v>0</v>
      </c>
    </row>
    <row r="174" spans="1:8" s="3" customFormat="1" ht="15.75" thickBot="1" x14ac:dyDescent="0.3">
      <c r="A174" s="32"/>
      <c r="B174" s="229" t="s">
        <v>199</v>
      </c>
      <c r="C174" s="230"/>
      <c r="D174" s="74"/>
      <c r="E174" s="172"/>
      <c r="F174" s="31"/>
      <c r="G174" s="31"/>
      <c r="H174" s="172"/>
    </row>
    <row r="175" spans="1:8" s="3" customFormat="1" x14ac:dyDescent="0.2">
      <c r="A175" s="32" t="s">
        <v>38</v>
      </c>
      <c r="B175" s="38" t="s">
        <v>4</v>
      </c>
      <c r="C175" s="244" t="s">
        <v>67</v>
      </c>
      <c r="D175" s="245" t="s">
        <v>200</v>
      </c>
      <c r="E175" s="246">
        <v>11451840</v>
      </c>
      <c r="F175" s="246">
        <v>11451840</v>
      </c>
      <c r="G175" s="246"/>
      <c r="H175" s="247">
        <f>SUM(F175:G175)</f>
        <v>11451840</v>
      </c>
    </row>
    <row r="176" spans="1:8" s="3" customFormat="1" x14ac:dyDescent="0.2">
      <c r="A176" s="32" t="s">
        <v>38</v>
      </c>
      <c r="B176" s="38" t="s">
        <v>5</v>
      </c>
      <c r="C176" s="248" t="s">
        <v>67</v>
      </c>
      <c r="D176" s="249" t="s">
        <v>201</v>
      </c>
      <c r="E176" s="1">
        <v>3556000</v>
      </c>
      <c r="F176" s="1">
        <v>3556000</v>
      </c>
      <c r="G176" s="1"/>
      <c r="H176" s="250">
        <f>SUM(F176:G176)</f>
        <v>3556000</v>
      </c>
    </row>
    <row r="177" spans="1:8" s="3" customFormat="1" x14ac:dyDescent="0.2">
      <c r="A177" s="32" t="s">
        <v>38</v>
      </c>
      <c r="B177" s="38" t="s">
        <v>6</v>
      </c>
      <c r="C177" s="248" t="s">
        <v>67</v>
      </c>
      <c r="D177" s="249" t="s">
        <v>202</v>
      </c>
      <c r="E177" s="1"/>
      <c r="F177" s="1">
        <v>0</v>
      </c>
      <c r="G177" s="1"/>
      <c r="H177" s="250">
        <f>SUM(F177:G177)</f>
        <v>0</v>
      </c>
    </row>
    <row r="178" spans="1:8" s="3" customFormat="1" x14ac:dyDescent="0.2">
      <c r="A178" s="32"/>
      <c r="B178" s="42"/>
      <c r="C178" s="251"/>
      <c r="D178" s="252" t="s">
        <v>203</v>
      </c>
      <c r="E178" s="41"/>
      <c r="F178" s="41">
        <v>2391597</v>
      </c>
      <c r="G178" s="41">
        <v>72818</v>
      </c>
      <c r="H178" s="250">
        <f t="shared" ref="H178:H180" si="33">SUM(F178:G178)</f>
        <v>2464415</v>
      </c>
    </row>
    <row r="179" spans="1:8" s="3" customFormat="1" x14ac:dyDescent="0.2">
      <c r="A179" s="32"/>
      <c r="B179" s="42"/>
      <c r="C179" s="251"/>
      <c r="D179" s="252" t="s">
        <v>204</v>
      </c>
      <c r="E179" s="41"/>
      <c r="F179" s="41">
        <v>191126</v>
      </c>
      <c r="G179" s="41"/>
      <c r="H179" s="250">
        <f t="shared" si="33"/>
        <v>191126</v>
      </c>
    </row>
    <row r="180" spans="1:8" s="3" customFormat="1" x14ac:dyDescent="0.2">
      <c r="A180" s="32"/>
      <c r="B180" s="42"/>
      <c r="C180" s="251"/>
      <c r="D180" s="252" t="s">
        <v>205</v>
      </c>
      <c r="E180" s="41"/>
      <c r="F180" s="41">
        <v>4147533</v>
      </c>
      <c r="G180" s="41">
        <v>29350</v>
      </c>
      <c r="H180" s="250">
        <f t="shared" si="33"/>
        <v>4176883</v>
      </c>
    </row>
    <row r="181" spans="1:8" s="3" customFormat="1" ht="15.75" thickBot="1" x14ac:dyDescent="0.3">
      <c r="A181" s="32"/>
      <c r="B181" s="166"/>
      <c r="C181" s="238"/>
      <c r="D181" s="253" t="s">
        <v>206</v>
      </c>
      <c r="E181" s="254">
        <f>SUM(E175:E177)</f>
        <v>15007840</v>
      </c>
      <c r="F181" s="254">
        <f>SUM(F175:F180)</f>
        <v>21738096</v>
      </c>
      <c r="G181" s="254">
        <f>SUM(G175:G180)</f>
        <v>102168</v>
      </c>
      <c r="H181" s="255">
        <f>SUM(H175:H180)</f>
        <v>21840264</v>
      </c>
    </row>
    <row r="182" spans="1:8" s="3" customFormat="1" ht="15.75" thickBot="1" x14ac:dyDescent="0.3">
      <c r="A182" s="32"/>
      <c r="B182" s="166"/>
      <c r="C182" s="238"/>
      <c r="D182" s="166"/>
      <c r="E182" s="31"/>
      <c r="F182" s="31"/>
      <c r="G182" s="173"/>
      <c r="H182" s="209"/>
    </row>
    <row r="183" spans="1:8" s="3" customFormat="1" ht="15.75" thickBot="1" x14ac:dyDescent="0.3">
      <c r="A183" s="74"/>
      <c r="B183" s="42"/>
      <c r="C183" s="54"/>
      <c r="D183" s="55" t="s">
        <v>207</v>
      </c>
      <c r="E183" s="56">
        <f>SUM(E173,E181)</f>
        <v>15007840</v>
      </c>
      <c r="F183" s="56">
        <f>SUM(F173,F181)</f>
        <v>21738096</v>
      </c>
      <c r="G183" s="45">
        <f>SUM(G173,G181)</f>
        <v>102168</v>
      </c>
      <c r="H183" s="46">
        <f>SUM(H173,H181)</f>
        <v>21840264</v>
      </c>
    </row>
    <row r="184" spans="1:8" s="3" customFormat="1" ht="15.75" thickBot="1" x14ac:dyDescent="0.3">
      <c r="A184" s="74"/>
      <c r="B184" s="42"/>
      <c r="C184" s="54"/>
      <c r="D184" s="75"/>
      <c r="E184" s="54"/>
      <c r="F184" s="54"/>
      <c r="G184" s="111"/>
      <c r="H184" s="111"/>
    </row>
    <row r="185" spans="1:8" s="3" customFormat="1" ht="16.5" thickBot="1" x14ac:dyDescent="0.3">
      <c r="A185" s="256" t="s">
        <v>208</v>
      </c>
      <c r="B185" s="257"/>
      <c r="C185" s="257"/>
      <c r="D185" s="258"/>
      <c r="E185" s="259">
        <f>E54+E87+E113+E146+E156+E166+E183</f>
        <v>297627971</v>
      </c>
      <c r="F185" s="259">
        <f>F54+F87+F113+F146+F156+F166+F183</f>
        <v>353613467</v>
      </c>
      <c r="G185" s="260">
        <f>G54+G87+G113+G146+G156+G166+G183</f>
        <v>-350856</v>
      </c>
      <c r="H185" s="260">
        <f>H54+H87+H113+H146+H156+H166+H183</f>
        <v>353262611</v>
      </c>
    </row>
    <row r="186" spans="1:8" s="3" customFormat="1" ht="15" x14ac:dyDescent="0.25">
      <c r="A186" s="261"/>
      <c r="B186" s="262"/>
      <c r="C186" s="263"/>
      <c r="D186" s="263"/>
      <c r="E186" s="119"/>
      <c r="F186" s="118"/>
      <c r="G186" s="118"/>
      <c r="H186" s="119"/>
    </row>
    <row r="187" spans="1:8" s="3" customFormat="1" ht="15.75" x14ac:dyDescent="0.25">
      <c r="A187" s="264"/>
      <c r="B187" s="223" t="s">
        <v>209</v>
      </c>
      <c r="C187" s="265"/>
      <c r="D187" s="265"/>
      <c r="E187" s="120"/>
      <c r="F187" s="121"/>
      <c r="G187" s="121"/>
      <c r="H187" s="120"/>
    </row>
    <row r="188" spans="1:8" s="3" customFormat="1" ht="15.75" x14ac:dyDescent="0.25">
      <c r="A188" s="264"/>
      <c r="B188" s="188" t="s">
        <v>210</v>
      </c>
      <c r="C188" s="75" t="s">
        <v>211</v>
      </c>
      <c r="D188" s="85"/>
      <c r="E188" s="119"/>
      <c r="F188" s="118"/>
      <c r="G188" s="118"/>
      <c r="H188" s="119"/>
    </row>
    <row r="189" spans="1:8" s="3" customFormat="1" ht="15.75" x14ac:dyDescent="0.25">
      <c r="A189" s="264"/>
      <c r="B189" s="188" t="s">
        <v>212</v>
      </c>
      <c r="C189" s="75"/>
      <c r="D189" s="85"/>
      <c r="E189" s="119"/>
      <c r="F189" s="118"/>
      <c r="G189" s="118"/>
      <c r="H189" s="119"/>
    </row>
    <row r="190" spans="1:8" s="3" customFormat="1" x14ac:dyDescent="0.2">
      <c r="A190" s="106" t="s">
        <v>38</v>
      </c>
      <c r="B190" s="33" t="s">
        <v>4</v>
      </c>
      <c r="C190" s="33"/>
      <c r="D190" s="266" t="s">
        <v>20</v>
      </c>
      <c r="E190" s="36">
        <v>86049433</v>
      </c>
      <c r="F190" s="36">
        <v>86469974</v>
      </c>
      <c r="G190" s="36"/>
      <c r="H190" s="36">
        <f>SUM(F190:G190)</f>
        <v>86469974</v>
      </c>
    </row>
    <row r="191" spans="1:8" s="3" customFormat="1" ht="15" thickBot="1" x14ac:dyDescent="0.25">
      <c r="A191" s="267" t="s">
        <v>213</v>
      </c>
      <c r="B191" s="33" t="s">
        <v>5</v>
      </c>
      <c r="C191" s="33"/>
      <c r="D191" s="268" t="s">
        <v>20</v>
      </c>
      <c r="E191" s="105"/>
      <c r="F191" s="105">
        <v>2503663</v>
      </c>
      <c r="G191" s="105"/>
      <c r="H191" s="36">
        <f>SUM(F191:G191)</f>
        <v>2503663</v>
      </c>
    </row>
    <row r="192" spans="1:8" s="3" customFormat="1" ht="15.75" thickBot="1" x14ac:dyDescent="0.3">
      <c r="A192" s="269"/>
      <c r="B192" s="270"/>
      <c r="C192" s="188"/>
      <c r="D192" s="271" t="s">
        <v>214</v>
      </c>
      <c r="E192" s="117">
        <f>SUM(E190:E191)</f>
        <v>86049433</v>
      </c>
      <c r="F192" s="117">
        <f t="shared" ref="F192:H192" si="34">SUM(F190:F191)</f>
        <v>88973637</v>
      </c>
      <c r="G192" s="117">
        <f t="shared" si="34"/>
        <v>0</v>
      </c>
      <c r="H192" s="117">
        <f t="shared" si="34"/>
        <v>88973637</v>
      </c>
    </row>
    <row r="193" spans="1:8" s="174" customFormat="1" ht="15" x14ac:dyDescent="0.25">
      <c r="A193" s="14"/>
      <c r="B193" s="188" t="s">
        <v>215</v>
      </c>
      <c r="C193" s="270"/>
      <c r="D193" s="272"/>
      <c r="E193" s="273"/>
      <c r="F193" s="273"/>
      <c r="G193" s="273"/>
      <c r="H193" s="273"/>
    </row>
    <row r="194" spans="1:8" s="3" customFormat="1" x14ac:dyDescent="0.2">
      <c r="A194" s="106" t="s">
        <v>38</v>
      </c>
      <c r="B194" s="33" t="s">
        <v>4</v>
      </c>
      <c r="C194" s="33"/>
      <c r="D194" s="266" t="s">
        <v>21</v>
      </c>
      <c r="E194" s="36">
        <v>349078871</v>
      </c>
      <c r="F194" s="36">
        <v>389147234</v>
      </c>
      <c r="G194" s="36"/>
      <c r="H194" s="36">
        <f>SUM(F194:G194)</f>
        <v>389147234</v>
      </c>
    </row>
    <row r="195" spans="1:8" s="3" customFormat="1" ht="15" thickBot="1" x14ac:dyDescent="0.25">
      <c r="A195" s="267" t="s">
        <v>213</v>
      </c>
      <c r="B195" s="33" t="s">
        <v>5</v>
      </c>
      <c r="C195" s="33"/>
      <c r="D195" s="268" t="s">
        <v>21</v>
      </c>
      <c r="E195" s="105"/>
      <c r="F195" s="105">
        <v>0</v>
      </c>
      <c r="G195" s="105"/>
      <c r="H195" s="36">
        <f>SUM(F195:G195)</f>
        <v>0</v>
      </c>
    </row>
    <row r="196" spans="1:8" s="3" customFormat="1" ht="15.75" thickBot="1" x14ac:dyDescent="0.3">
      <c r="A196" s="269"/>
      <c r="B196" s="270"/>
      <c r="C196" s="188"/>
      <c r="D196" s="271" t="s">
        <v>216</v>
      </c>
      <c r="E196" s="117">
        <f>SUM(E194:E195)</f>
        <v>349078871</v>
      </c>
      <c r="F196" s="117">
        <f t="shared" ref="F196:H196" si="35">SUM(F194:F195)</f>
        <v>389147234</v>
      </c>
      <c r="G196" s="117">
        <f t="shared" si="35"/>
        <v>0</v>
      </c>
      <c r="H196" s="117">
        <f t="shared" si="35"/>
        <v>389147234</v>
      </c>
    </row>
    <row r="197" spans="1:8" s="174" customFormat="1" ht="15" x14ac:dyDescent="0.25">
      <c r="A197" s="14"/>
      <c r="B197" s="188" t="s">
        <v>217</v>
      </c>
      <c r="C197" s="270"/>
      <c r="D197" s="272"/>
      <c r="E197" s="274"/>
      <c r="F197" s="273"/>
      <c r="G197" s="273"/>
      <c r="H197" s="274"/>
    </row>
    <row r="198" spans="1:8" s="3" customFormat="1" ht="15" thickBot="1" x14ac:dyDescent="0.25">
      <c r="A198" s="32" t="s">
        <v>38</v>
      </c>
      <c r="B198" s="33" t="s">
        <v>4</v>
      </c>
      <c r="C198" s="33"/>
      <c r="D198" s="268" t="s">
        <v>22</v>
      </c>
      <c r="E198" s="105">
        <v>3871696</v>
      </c>
      <c r="F198" s="105">
        <v>3871696</v>
      </c>
      <c r="G198" s="105"/>
      <c r="H198" s="105">
        <f>SUM(F198:G198)</f>
        <v>3871696</v>
      </c>
    </row>
    <row r="199" spans="1:8" s="3" customFormat="1" ht="15.75" thickBot="1" x14ac:dyDescent="0.3">
      <c r="A199" s="269"/>
      <c r="B199" s="270"/>
      <c r="C199" s="188"/>
      <c r="D199" s="275" t="s">
        <v>218</v>
      </c>
      <c r="E199" s="117">
        <f>SUM(E198:E198)</f>
        <v>3871696</v>
      </c>
      <c r="F199" s="117">
        <f t="shared" ref="F199:H199" si="36">SUM(F198:F198)</f>
        <v>3871696</v>
      </c>
      <c r="G199" s="117">
        <f t="shared" si="36"/>
        <v>0</v>
      </c>
      <c r="H199" s="117">
        <f t="shared" si="36"/>
        <v>3871696</v>
      </c>
    </row>
    <row r="200" spans="1:8" s="3" customFormat="1" ht="15.75" thickBot="1" x14ac:dyDescent="0.3">
      <c r="A200" s="276"/>
      <c r="B200" s="277" t="s">
        <v>219</v>
      </c>
      <c r="C200" s="278"/>
      <c r="D200" s="279"/>
      <c r="E200" s="73">
        <f>SUM(E192+E196+E198)</f>
        <v>439000000</v>
      </c>
      <c r="F200" s="73">
        <f t="shared" ref="F200:H200" si="37">SUM(F192+F196+F198)</f>
        <v>481992567</v>
      </c>
      <c r="G200" s="73">
        <f t="shared" si="37"/>
        <v>0</v>
      </c>
      <c r="H200" s="73">
        <f t="shared" si="37"/>
        <v>481992567</v>
      </c>
    </row>
    <row r="201" spans="1:8" s="3" customFormat="1" ht="15" x14ac:dyDescent="0.25">
      <c r="A201" s="276"/>
      <c r="B201" s="272"/>
      <c r="C201" s="272"/>
      <c r="D201" s="280"/>
      <c r="E201" s="62"/>
      <c r="F201" s="62"/>
      <c r="G201" s="62"/>
      <c r="H201" s="281"/>
    </row>
    <row r="202" spans="1:8" s="3" customFormat="1" ht="15" x14ac:dyDescent="0.25">
      <c r="A202" s="32"/>
      <c r="B202" s="188" t="s">
        <v>220</v>
      </c>
      <c r="C202" s="75"/>
      <c r="D202" s="75"/>
      <c r="E202" s="119"/>
      <c r="F202" s="118"/>
      <c r="G202" s="273"/>
      <c r="H202" s="281"/>
    </row>
    <row r="203" spans="1:8" s="3" customFormat="1" ht="15.75" thickBot="1" x14ac:dyDescent="0.3">
      <c r="A203" s="32" t="s">
        <v>38</v>
      </c>
      <c r="B203" s="227" t="s">
        <v>4</v>
      </c>
      <c r="C203" s="169"/>
      <c r="D203" s="282" t="s">
        <v>221</v>
      </c>
      <c r="E203" s="41"/>
      <c r="F203" s="41">
        <v>811095</v>
      </c>
      <c r="G203" s="105">
        <f>5259211+99150</f>
        <v>5358361</v>
      </c>
      <c r="H203" s="105">
        <f>SUM(F203:G203)</f>
        <v>6169456</v>
      </c>
    </row>
    <row r="204" spans="1:8" s="3" customFormat="1" ht="15.75" thickBot="1" x14ac:dyDescent="0.3">
      <c r="A204" s="32"/>
      <c r="B204" s="227"/>
      <c r="C204" s="220"/>
      <c r="D204" s="171" t="s">
        <v>222</v>
      </c>
      <c r="E204" s="116">
        <f>SUM(E203)</f>
        <v>0</v>
      </c>
      <c r="F204" s="115">
        <f t="shared" ref="F204:H204" si="38">SUM(F203)</f>
        <v>811095</v>
      </c>
      <c r="G204" s="116">
        <f t="shared" si="38"/>
        <v>5358361</v>
      </c>
      <c r="H204" s="117">
        <f t="shared" si="38"/>
        <v>6169456</v>
      </c>
    </row>
    <row r="205" spans="1:8" s="3" customFormat="1" ht="15" x14ac:dyDescent="0.25">
      <c r="A205" s="276"/>
      <c r="B205" s="272"/>
      <c r="C205" s="272"/>
      <c r="D205" s="280"/>
      <c r="E205" s="62"/>
      <c r="F205" s="62"/>
      <c r="G205" s="62"/>
      <c r="H205" s="62"/>
    </row>
    <row r="206" spans="1:8" s="3" customFormat="1" ht="15" x14ac:dyDescent="0.25">
      <c r="A206" s="32" t="s">
        <v>38</v>
      </c>
      <c r="B206" s="188" t="s">
        <v>223</v>
      </c>
      <c r="C206" s="75"/>
      <c r="D206" s="75"/>
      <c r="E206" s="119"/>
      <c r="F206" s="118"/>
      <c r="G206" s="273"/>
      <c r="H206" s="273"/>
    </row>
    <row r="207" spans="1:8" s="3" customFormat="1" ht="15.75" thickBot="1" x14ac:dyDescent="0.3">
      <c r="A207" s="32"/>
      <c r="B207" s="227" t="s">
        <v>4</v>
      </c>
      <c r="C207" s="169"/>
      <c r="D207" s="282" t="s">
        <v>224</v>
      </c>
      <c r="E207" s="41"/>
      <c r="F207" s="41">
        <v>0</v>
      </c>
      <c r="G207" s="105"/>
      <c r="H207" s="105">
        <f>SUM(F207:G207)</f>
        <v>0</v>
      </c>
    </row>
    <row r="208" spans="1:8" s="3" customFormat="1" ht="15.75" thickBot="1" x14ac:dyDescent="0.3">
      <c r="A208" s="32"/>
      <c r="B208" s="227"/>
      <c r="C208" s="169"/>
      <c r="D208" s="171" t="s">
        <v>225</v>
      </c>
      <c r="E208" s="160">
        <f>SUM(E207)</f>
        <v>0</v>
      </c>
      <c r="F208" s="160">
        <f t="shared" ref="F208:H208" si="39">SUM(F207)</f>
        <v>0</v>
      </c>
      <c r="G208" s="283">
        <f t="shared" si="39"/>
        <v>0</v>
      </c>
      <c r="H208" s="117">
        <f t="shared" si="39"/>
        <v>0</v>
      </c>
    </row>
    <row r="209" spans="1:8" s="3" customFormat="1" ht="15" x14ac:dyDescent="0.25">
      <c r="A209" s="32"/>
      <c r="B209" s="183"/>
      <c r="C209" s="118"/>
      <c r="D209" s="166"/>
      <c r="E209" s="31"/>
      <c r="F209" s="31"/>
      <c r="G209" s="173"/>
      <c r="H209" s="209"/>
    </row>
    <row r="210" spans="1:8" s="3" customFormat="1" ht="15" x14ac:dyDescent="0.25">
      <c r="A210" s="32" t="s">
        <v>38</v>
      </c>
      <c r="B210" s="188" t="s">
        <v>226</v>
      </c>
      <c r="C210" s="284"/>
      <c r="D210" s="284"/>
      <c r="E210" s="274"/>
      <c r="F210" s="273"/>
      <c r="G210" s="273"/>
      <c r="H210" s="274"/>
    </row>
    <row r="211" spans="1:8" s="3" customFormat="1" ht="15.75" thickBot="1" x14ac:dyDescent="0.3">
      <c r="A211" s="32"/>
      <c r="B211" s="285" t="s">
        <v>4</v>
      </c>
      <c r="C211" s="67"/>
      <c r="D211" s="286" t="s">
        <v>14</v>
      </c>
      <c r="E211" s="105">
        <v>160000000</v>
      </c>
      <c r="F211" s="105">
        <v>160000000</v>
      </c>
      <c r="G211" s="105"/>
      <c r="H211" s="105">
        <f>SUM(F211:G211)</f>
        <v>160000000</v>
      </c>
    </row>
    <row r="212" spans="1:8" s="3" customFormat="1" ht="15.75" thickBot="1" x14ac:dyDescent="0.3">
      <c r="A212" s="32"/>
      <c r="B212" s="285"/>
      <c r="C212" s="287"/>
      <c r="D212" s="68" t="s">
        <v>227</v>
      </c>
      <c r="E212" s="283">
        <f>SUM(E211)</f>
        <v>160000000</v>
      </c>
      <c r="F212" s="283">
        <f t="shared" ref="F212:H212" si="40">SUM(F211)</f>
        <v>160000000</v>
      </c>
      <c r="G212" s="283">
        <f t="shared" si="40"/>
        <v>0</v>
      </c>
      <c r="H212" s="117">
        <f t="shared" si="40"/>
        <v>160000000</v>
      </c>
    </row>
    <row r="213" spans="1:8" s="3" customFormat="1" ht="15.75" thickBot="1" x14ac:dyDescent="0.3">
      <c r="A213" s="32"/>
      <c r="B213" s="288"/>
      <c r="C213" s="273"/>
      <c r="D213" s="28"/>
      <c r="E213" s="173"/>
      <c r="F213" s="173"/>
      <c r="G213" s="173"/>
      <c r="H213" s="209"/>
    </row>
    <row r="214" spans="1:8" s="3" customFormat="1" ht="15.75" thickBot="1" x14ac:dyDescent="0.3">
      <c r="A214" s="32"/>
      <c r="B214" s="289" t="s">
        <v>228</v>
      </c>
      <c r="C214" s="159"/>
      <c r="D214" s="290"/>
      <c r="E214" s="114">
        <f>+E200+E208+E212+E204</f>
        <v>599000000</v>
      </c>
      <c r="F214" s="114">
        <f t="shared" ref="F214:G214" si="41">+F200+F208+F212+F204</f>
        <v>642803662</v>
      </c>
      <c r="G214" s="117">
        <f t="shared" si="41"/>
        <v>5358361</v>
      </c>
      <c r="H214" s="117">
        <f>+H200+H208+H212+H204</f>
        <v>648162023</v>
      </c>
    </row>
    <row r="215" spans="1:8" s="3" customFormat="1" ht="15" x14ac:dyDescent="0.25">
      <c r="A215" s="276"/>
      <c r="B215" s="272"/>
      <c r="C215" s="272"/>
      <c r="D215" s="280"/>
      <c r="E215" s="62"/>
      <c r="F215" s="62"/>
      <c r="G215" s="62"/>
      <c r="H215" s="62"/>
    </row>
    <row r="216" spans="1:8" s="3" customFormat="1" ht="15" x14ac:dyDescent="0.25">
      <c r="A216" s="32" t="s">
        <v>38</v>
      </c>
      <c r="B216" s="188" t="s">
        <v>229</v>
      </c>
      <c r="C216" s="75"/>
      <c r="D216" s="75"/>
      <c r="E216" s="118"/>
      <c r="F216" s="118"/>
      <c r="G216" s="273"/>
      <c r="H216" s="273"/>
    </row>
    <row r="217" spans="1:8" s="3" customFormat="1" ht="15.75" thickBot="1" x14ac:dyDescent="0.3">
      <c r="A217" s="32"/>
      <c r="B217" s="227" t="s">
        <v>4</v>
      </c>
      <c r="C217" s="169"/>
      <c r="D217" s="282" t="s">
        <v>230</v>
      </c>
      <c r="E217" s="41"/>
      <c r="F217" s="41">
        <v>0</v>
      </c>
      <c r="G217" s="105"/>
      <c r="H217" s="105">
        <f>SUM(F217:G217)</f>
        <v>0</v>
      </c>
    </row>
    <row r="218" spans="1:8" s="3" customFormat="1" ht="15.75" thickBot="1" x14ac:dyDescent="0.3">
      <c r="A218" s="32"/>
      <c r="B218" s="227"/>
      <c r="C218" s="220"/>
      <c r="D218" s="171" t="s">
        <v>231</v>
      </c>
      <c r="E218" s="114">
        <f>SUM(E217)</f>
        <v>0</v>
      </c>
      <c r="F218" s="114">
        <f t="shared" ref="F218:H218" si="42">SUM(F217)</f>
        <v>0</v>
      </c>
      <c r="G218" s="117">
        <f t="shared" si="42"/>
        <v>0</v>
      </c>
      <c r="H218" s="117">
        <f t="shared" si="42"/>
        <v>0</v>
      </c>
    </row>
    <row r="219" spans="1:8" s="3" customFormat="1" ht="15.75" thickBot="1" x14ac:dyDescent="0.3">
      <c r="A219" s="74"/>
      <c r="B219" s="28"/>
      <c r="C219" s="118"/>
      <c r="D219" s="118"/>
      <c r="E219" s="118"/>
      <c r="F219" s="118"/>
      <c r="G219" s="273"/>
      <c r="H219" s="273"/>
    </row>
    <row r="220" spans="1:8" s="3" customFormat="1" ht="16.5" thickBot="1" x14ac:dyDescent="0.3">
      <c r="A220" s="291" t="s">
        <v>232</v>
      </c>
      <c r="B220" s="292"/>
      <c r="C220" s="293"/>
      <c r="D220" s="294"/>
      <c r="E220" s="295">
        <f>+E214+E218</f>
        <v>599000000</v>
      </c>
      <c r="F220" s="295">
        <f t="shared" ref="F220:G220" si="43">+F214+F218</f>
        <v>642803662</v>
      </c>
      <c r="G220" s="296">
        <f t="shared" si="43"/>
        <v>5358361</v>
      </c>
      <c r="H220" s="296">
        <f>+H214+H218</f>
        <v>648162023</v>
      </c>
    </row>
    <row r="221" spans="1:8" s="3" customFormat="1" ht="15.75" thickBot="1" x14ac:dyDescent="0.3">
      <c r="A221" s="297"/>
      <c r="B221" s="42"/>
      <c r="C221" s="28"/>
      <c r="D221" s="298"/>
      <c r="E221" s="299"/>
      <c r="F221" s="300"/>
      <c r="G221" s="300"/>
      <c r="H221" s="301"/>
    </row>
    <row r="222" spans="1:8" s="3" customFormat="1" ht="17.25" thickBot="1" x14ac:dyDescent="0.3">
      <c r="A222" s="302" t="s">
        <v>233</v>
      </c>
      <c r="B222" s="303"/>
      <c r="C222" s="303"/>
      <c r="D222" s="304"/>
      <c r="E222" s="305">
        <f>SUM(E185,E220)</f>
        <v>896627971</v>
      </c>
      <c r="F222" s="305">
        <f t="shared" ref="F222" si="44">SUM(F185,F220)</f>
        <v>996417129</v>
      </c>
      <c r="G222" s="306">
        <f>SUM(G185,G220)</f>
        <v>5007505</v>
      </c>
      <c r="H222" s="306">
        <f>SUM(H185,H220)</f>
        <v>1001424634</v>
      </c>
    </row>
    <row r="224" spans="1:8" s="3" customFormat="1" ht="16.5" customHeight="1" x14ac:dyDescent="0.2">
      <c r="A224" s="30"/>
      <c r="B224" s="307"/>
      <c r="C224" s="308"/>
      <c r="D224" s="307"/>
      <c r="E224" s="307"/>
      <c r="F224" s="307"/>
      <c r="G224" s="307"/>
      <c r="H224" s="309"/>
    </row>
    <row r="225" spans="1:8" s="3" customFormat="1" ht="16.5" customHeight="1" x14ac:dyDescent="0.2">
      <c r="A225" s="30"/>
      <c r="B225" s="307"/>
      <c r="C225" s="308"/>
      <c r="D225" s="307"/>
      <c r="E225" s="307"/>
      <c r="F225" s="307"/>
      <c r="G225" s="307"/>
      <c r="H225" s="309"/>
    </row>
    <row r="226" spans="1:8" s="3" customFormat="1" x14ac:dyDescent="0.2">
      <c r="A226" s="30"/>
      <c r="B226" s="307"/>
      <c r="C226" s="308"/>
      <c r="D226" s="307"/>
      <c r="E226" s="307"/>
      <c r="F226" s="307"/>
      <c r="G226" s="307"/>
      <c r="H226" s="309"/>
    </row>
    <row r="227" spans="1:8" s="3" customFormat="1" x14ac:dyDescent="0.2">
      <c r="A227" s="30"/>
      <c r="B227" s="307"/>
      <c r="C227" s="308"/>
      <c r="D227" s="307"/>
      <c r="E227" s="307"/>
      <c r="F227" s="307"/>
      <c r="G227" s="307"/>
      <c r="H227" s="309"/>
    </row>
    <row r="228" spans="1:8" s="3" customFormat="1" x14ac:dyDescent="0.2">
      <c r="A228" s="30"/>
      <c r="B228" s="307"/>
      <c r="C228" s="308"/>
      <c r="D228" s="307"/>
      <c r="E228" s="307"/>
      <c r="F228" s="307"/>
      <c r="G228" s="307"/>
      <c r="H228" s="309"/>
    </row>
    <row r="229" spans="1:8" s="3" customFormat="1" x14ac:dyDescent="0.2">
      <c r="A229" s="30"/>
      <c r="B229" s="307"/>
      <c r="C229" s="308"/>
      <c r="D229" s="307"/>
      <c r="E229" s="307"/>
      <c r="F229" s="307"/>
      <c r="G229" s="307"/>
      <c r="H229" s="309"/>
    </row>
    <row r="230" spans="1:8" s="3" customFormat="1" x14ac:dyDescent="0.2">
      <c r="A230" s="30"/>
      <c r="B230" s="307"/>
      <c r="C230" s="308"/>
      <c r="D230" s="307"/>
      <c r="E230" s="307"/>
      <c r="F230" s="307"/>
      <c r="G230" s="307"/>
      <c r="H230" s="309"/>
    </row>
    <row r="231" spans="1:8" s="3" customFormat="1" x14ac:dyDescent="0.2">
      <c r="A231" s="30"/>
      <c r="B231" s="307"/>
      <c r="C231" s="308"/>
      <c r="D231" s="307"/>
      <c r="E231" s="307"/>
      <c r="F231" s="307"/>
      <c r="G231" s="307"/>
      <c r="H231" s="309"/>
    </row>
    <row r="232" spans="1:8" s="3" customFormat="1" x14ac:dyDescent="0.2">
      <c r="A232" s="30"/>
      <c r="B232" s="307"/>
      <c r="C232" s="308"/>
      <c r="D232" s="307"/>
      <c r="E232" s="307"/>
      <c r="F232" s="307"/>
      <c r="G232" s="307"/>
      <c r="H232" s="309"/>
    </row>
    <row r="233" spans="1:8" s="3" customFormat="1" x14ac:dyDescent="0.2">
      <c r="A233" s="30"/>
      <c r="B233" s="307"/>
      <c r="C233" s="308"/>
      <c r="D233" s="307"/>
      <c r="E233" s="307"/>
      <c r="F233" s="307"/>
      <c r="G233" s="307"/>
      <c r="H233" s="309"/>
    </row>
    <row r="234" spans="1:8" s="3" customFormat="1" x14ac:dyDescent="0.2">
      <c r="A234" s="30"/>
      <c r="B234" s="307"/>
      <c r="C234" s="308"/>
      <c r="D234" s="307"/>
      <c r="E234" s="307"/>
      <c r="F234" s="307"/>
      <c r="G234" s="307"/>
      <c r="H234" s="309"/>
    </row>
  </sheetData>
  <mergeCells count="13">
    <mergeCell ref="B24:D24"/>
    <mergeCell ref="C63:D63"/>
    <mergeCell ref="A185:D185"/>
    <mergeCell ref="B200:D200"/>
    <mergeCell ref="A222:D222"/>
    <mergeCell ref="A1:H1"/>
    <mergeCell ref="A2:H2"/>
    <mergeCell ref="A3:H3"/>
    <mergeCell ref="A4:H4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2020-02-27T08:28:13Z</dcterms:created>
  <dcterms:modified xsi:type="dcterms:W3CDTF">2020-02-27T08:45:00Z</dcterms:modified>
</cp:coreProperties>
</file>